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G:\Assisstant Directors files\Sent for Coal Returns\"/>
    </mc:Choice>
  </mc:AlternateContent>
  <xr:revisionPtr revIDLastSave="0" documentId="13_ncr:1_{E5FF7F3F-B130-4391-87D2-29B136914694}" xr6:coauthVersionLast="45" xr6:coauthVersionMax="45" xr10:uidLastSave="{00000000-0000-0000-0000-000000000000}"/>
  <bookViews>
    <workbookView xWindow="60" yWindow="2430" windowWidth="22140" windowHeight="10785" tabRatio="723" xr2:uid="{00000000-000D-0000-FFFF-FFFF00000000}"/>
  </bookViews>
  <sheets>
    <sheet name="COVER LETTER TY22" sheetId="20" r:id="rId1"/>
    <sheet name="Instructions" sheetId="8" r:id="rId2"/>
    <sheet name="PRODUCER INFO " sheetId="1" r:id="rId3"/>
    <sheet name="PRODUCTION INFO" sheetId="36864" r:id="rId4"/>
    <sheet name="PARCEL INFO Sect VI" sheetId="36861" r:id="rId5"/>
    <sheet name="NEW VI cont'd" sheetId="36865" r:id="rId6"/>
    <sheet name="ADDL INFO Sect VII" sheetId="22" r:id="rId7"/>
    <sheet name="SIGNATURE PAGE " sheetId="18" r:id="rId8"/>
    <sheet name="Quadrangles Abbr." sheetId="36860" r:id="rId9"/>
    <sheet name="FORMULAS" sheetId="3300" state="hidden" r:id="rId10"/>
  </sheets>
  <definedNames>
    <definedName name="_xlnm.Print_Area" localSheetId="6">'ADDL INFO Sect VII'!$A$1:$L$49</definedName>
    <definedName name="_xlnm.Print_Area" localSheetId="0">'COVER LETTER TY22'!$A$1:$P$83</definedName>
    <definedName name="_xlnm.Print_Area" localSheetId="1">Instructions!$A$1:$R$246</definedName>
    <definedName name="_xlnm.Print_Area" localSheetId="5">'NEW VI cont''d'!$A$2:$K$54</definedName>
    <definedName name="_xlnm.Print_Area" localSheetId="4">'PARCEL INFO Sect VI'!$A$1:$U$106</definedName>
    <definedName name="_xlnm.Print_Area" localSheetId="2">'PRODUCER INFO '!$A$1:$T$63</definedName>
    <definedName name="_xlnm.Print_Area" localSheetId="8">'Quadrangles Abbr.'!$A$1:$M$84</definedName>
    <definedName name="_xlnm.Print_Area" localSheetId="7">'SIGNATURE PAGE '!$A$1:$N$58</definedName>
    <definedName name="_xlnm.Print_Titles" localSheetId="1">Instructions!$3:$5</definedName>
    <definedName name="_xlnm.Print_Titles" localSheetId="4">'PARCEL INFO Sect VI'!$9:$11</definedName>
    <definedName name="Z_CF6A10E1_012C_11D3_8D1E_00105A19E157_.wvu.Cols" localSheetId="2" hidden="1">'PRODUCER INFO '!$U:$V</definedName>
    <definedName name="Z_CF6A10E1_012C_11D3_8D1E_00105A19E157_.wvu.PrintArea" localSheetId="2" hidden="1">'PRODUCER INFO '!$A$2:$S$63</definedName>
    <definedName name="Z_CF6A10E1_012C_11D3_8D1E_00105A19E157_.wvu.PrintArea" localSheetId="7" hidden="1">'SIGNATURE PAGE '!$A$3:$P$56</definedName>
  </definedNames>
  <calcPr calcId="191029"/>
  <customWorkbookViews>
    <customWorkbookView name="Pat White - Personal View" guid="{CF6A10E1-012C-11D3-8D1E-00105A19E157}" mergeInterval="0" personalView="1" maximized="1" windowWidth="791" windowHeight="343" tabRatio="60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8" l="1"/>
  <c r="F7" i="18"/>
  <c r="F6" i="18"/>
  <c r="F5" i="18"/>
  <c r="K9" i="36861"/>
  <c r="F10" i="36861"/>
  <c r="F9" i="36861"/>
  <c r="B10" i="36861"/>
  <c r="B9" i="36861" l="1"/>
  <c r="K54" i="36864" l="1"/>
  <c r="A32" i="36865" l="1"/>
  <c r="A23" i="36865"/>
  <c r="A12" i="36865"/>
  <c r="L1" i="36864" l="1"/>
  <c r="A1" i="36864"/>
  <c r="D19" i="36864"/>
  <c r="K19" i="36864" s="1"/>
  <c r="D21" i="36864"/>
  <c r="K21" i="36864" s="1"/>
  <c r="D23" i="36864"/>
  <c r="K23" i="36864" s="1"/>
  <c r="D20" i="36864"/>
  <c r="K20" i="36864" s="1"/>
  <c r="K22" i="36864"/>
  <c r="N19" i="36864"/>
  <c r="O19" i="36864" s="1"/>
  <c r="N21" i="36864"/>
  <c r="O21" i="36864" s="1"/>
  <c r="N23" i="36864"/>
  <c r="O23" i="36864" s="1"/>
  <c r="K55" i="36864"/>
  <c r="E59" i="36864" s="1"/>
  <c r="I68" i="36864"/>
  <c r="G35" i="36864"/>
  <c r="J1" i="22"/>
  <c r="A1" i="22"/>
  <c r="D20" i="36861"/>
  <c r="D25" i="36861"/>
  <c r="D30" i="36861"/>
  <c r="D35" i="36861"/>
  <c r="D40" i="36861"/>
  <c r="D45" i="36861"/>
  <c r="D50" i="36861"/>
  <c r="D55" i="36861"/>
  <c r="D60" i="36861"/>
  <c r="D65" i="36861"/>
  <c r="D70" i="36861"/>
  <c r="D75" i="36861"/>
  <c r="D80" i="36861"/>
  <c r="D85" i="36861"/>
  <c r="D90" i="36861"/>
  <c r="D95" i="36861"/>
  <c r="D100" i="36861"/>
  <c r="F101" i="36861"/>
  <c r="P95" i="36861"/>
  <c r="P90" i="36861"/>
  <c r="P85" i="36861"/>
  <c r="P55" i="36861"/>
  <c r="P60" i="36861"/>
  <c r="P65" i="36861"/>
  <c r="P70" i="36861"/>
  <c r="P75" i="36861"/>
  <c r="P80" i="36861"/>
  <c r="P20" i="36861"/>
  <c r="P25" i="36861"/>
  <c r="P30" i="36861"/>
  <c r="P35" i="36861"/>
  <c r="P40" i="36861"/>
  <c r="P45" i="36861"/>
  <c r="P50" i="36861"/>
  <c r="P100" i="36861"/>
  <c r="N95" i="36861"/>
  <c r="N90" i="36861"/>
  <c r="N85" i="36861"/>
  <c r="N55" i="36861"/>
  <c r="N60" i="36861"/>
  <c r="N65" i="36861"/>
  <c r="N70" i="36861"/>
  <c r="N75" i="36861"/>
  <c r="N80" i="36861"/>
  <c r="N20" i="36861"/>
  <c r="N25" i="36861"/>
  <c r="N30" i="36861"/>
  <c r="N35" i="36861"/>
  <c r="N40" i="36861"/>
  <c r="N45" i="36861"/>
  <c r="N50" i="36861"/>
  <c r="N100" i="36861"/>
  <c r="L95" i="36861"/>
  <c r="L90" i="36861"/>
  <c r="L85" i="36861"/>
  <c r="L55" i="36861"/>
  <c r="L60" i="36861"/>
  <c r="L65" i="36861"/>
  <c r="L70" i="36861"/>
  <c r="L75" i="36861"/>
  <c r="L80" i="36861"/>
  <c r="L20" i="36861"/>
  <c r="L25" i="36861"/>
  <c r="L30" i="36861"/>
  <c r="L35" i="36861"/>
  <c r="L40" i="36861"/>
  <c r="L45" i="36861"/>
  <c r="L50" i="36861"/>
  <c r="L100" i="36861"/>
  <c r="J91" i="36861"/>
  <c r="J95" i="36861" s="1"/>
  <c r="J86" i="36861"/>
  <c r="J90" i="36861" s="1"/>
  <c r="J81" i="36861"/>
  <c r="J85" i="36861" s="1"/>
  <c r="J51" i="36861"/>
  <c r="J55" i="36861" s="1"/>
  <c r="J56" i="36861"/>
  <c r="J60" i="36861" s="1"/>
  <c r="J61" i="36861"/>
  <c r="T62" i="36861" s="1"/>
  <c r="J66" i="36861"/>
  <c r="J70" i="36861" s="1"/>
  <c r="J71" i="36861"/>
  <c r="J75" i="36861" s="1"/>
  <c r="J76" i="36861"/>
  <c r="J80" i="36861" s="1"/>
  <c r="J16" i="36861"/>
  <c r="T18" i="36861" s="1"/>
  <c r="J21" i="36861"/>
  <c r="J25" i="36861" s="1"/>
  <c r="J26" i="36861"/>
  <c r="J30" i="36861" s="1"/>
  <c r="J31" i="36861"/>
  <c r="J35" i="36861" s="1"/>
  <c r="J36" i="36861"/>
  <c r="J40" i="36861" s="1"/>
  <c r="J41" i="36861"/>
  <c r="J45" i="36861" s="1"/>
  <c r="J46" i="36861"/>
  <c r="T48" i="36861" s="1"/>
  <c r="J96" i="36861"/>
  <c r="J100" i="36861" s="1"/>
  <c r="H95" i="36861"/>
  <c r="H90" i="36861"/>
  <c r="H85" i="36861"/>
  <c r="H55" i="36861"/>
  <c r="H60" i="36861"/>
  <c r="H65" i="36861"/>
  <c r="H70" i="36861"/>
  <c r="H75" i="36861"/>
  <c r="H80" i="36861"/>
  <c r="H20" i="36861"/>
  <c r="H25" i="36861"/>
  <c r="H30" i="36861"/>
  <c r="H35" i="36861"/>
  <c r="H40" i="36861"/>
  <c r="H45" i="36861"/>
  <c r="H50" i="36861"/>
  <c r="H100" i="36861"/>
  <c r="F95" i="36861"/>
  <c r="F90" i="36861"/>
  <c r="F85" i="36861"/>
  <c r="F55" i="36861"/>
  <c r="F60" i="36861"/>
  <c r="F65" i="36861"/>
  <c r="F70" i="36861"/>
  <c r="F75" i="36861"/>
  <c r="F80" i="36861"/>
  <c r="F20" i="36861"/>
  <c r="F25" i="36861"/>
  <c r="F30" i="36861"/>
  <c r="F35" i="36861"/>
  <c r="F40" i="36861"/>
  <c r="F45" i="36861"/>
  <c r="F50" i="36861"/>
  <c r="F100" i="36861"/>
  <c r="P101" i="36861"/>
  <c r="N101" i="36861"/>
  <c r="L101" i="36861"/>
  <c r="H101" i="36861"/>
  <c r="D101" i="36861"/>
  <c r="P2" i="36861"/>
  <c r="A1" i="36861"/>
  <c r="T99" i="36861"/>
  <c r="T94" i="36861"/>
  <c r="T89" i="36861"/>
  <c r="T84" i="36861"/>
  <c r="T79" i="36861"/>
  <c r="T74" i="36861"/>
  <c r="T69" i="36861"/>
  <c r="T64" i="36861"/>
  <c r="T59" i="36861"/>
  <c r="T54" i="36861"/>
  <c r="T49" i="36861"/>
  <c r="T44" i="36861"/>
  <c r="T39" i="36861"/>
  <c r="T34" i="36861"/>
  <c r="M1" i="18"/>
  <c r="A1" i="18"/>
  <c r="T27" i="36861" l="1"/>
  <c r="T52" i="36861"/>
  <c r="T53" i="36861"/>
  <c r="T37" i="36861"/>
  <c r="T38" i="36861"/>
  <c r="T63" i="36861"/>
  <c r="T87" i="36861"/>
  <c r="T88" i="36861"/>
  <c r="T47" i="36861"/>
  <c r="T68" i="36861"/>
  <c r="T82" i="36861"/>
  <c r="H68" i="36864"/>
  <c r="J50" i="36861"/>
  <c r="T72" i="36861"/>
  <c r="J65" i="36861"/>
  <c r="T73" i="36861"/>
  <c r="L103" i="36861"/>
  <c r="K72" i="36864" s="1"/>
  <c r="N103" i="36861"/>
  <c r="K74" i="36864" s="1"/>
  <c r="T28" i="36861"/>
  <c r="J20" i="36861"/>
  <c r="T17" i="36861"/>
  <c r="T42" i="36861"/>
  <c r="H103" i="36861"/>
  <c r="D103" i="36861"/>
  <c r="F103" i="36861"/>
  <c r="P103" i="36861"/>
  <c r="K76" i="36864" s="1"/>
  <c r="K25" i="36864"/>
  <c r="C34" i="36864" s="1"/>
  <c r="T43" i="36861"/>
  <c r="T22" i="36861"/>
  <c r="T32" i="36861"/>
  <c r="T58" i="36861"/>
  <c r="T78" i="36861"/>
  <c r="T92" i="36861"/>
  <c r="T98" i="36861"/>
  <c r="T57" i="36861"/>
  <c r="T77" i="36861"/>
  <c r="T83" i="36861"/>
  <c r="T97" i="36861"/>
  <c r="J101" i="36861"/>
  <c r="T101" i="36861" s="1"/>
  <c r="T23" i="36861"/>
  <c r="T33" i="36861"/>
  <c r="T67" i="36861"/>
  <c r="T93" i="36861"/>
  <c r="O25" i="36864"/>
  <c r="N25" i="36864" s="1"/>
  <c r="C35" i="36864" s="1"/>
  <c r="I35" i="36864" s="1"/>
  <c r="E71" i="36864"/>
  <c r="I34" i="36864" l="1"/>
  <c r="L34" i="36864"/>
  <c r="H59" i="36864" s="1"/>
  <c r="J103" i="36861"/>
  <c r="T103" i="36861" s="1"/>
  <c r="T102" i="36861"/>
  <c r="E68" i="36864" l="1"/>
  <c r="N68" i="36864" s="1"/>
  <c r="T104" i="36861"/>
  <c r="K59" i="36864"/>
  <c r="N59" i="36864"/>
  <c r="G67" i="36864" l="1"/>
  <c r="K67" i="36864"/>
  <c r="H71" i="36864" s="1"/>
  <c r="K69" i="3686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 White</author>
    <author xml:space="preserve">Pat White </author>
  </authors>
  <commentList>
    <comment ref="K72" authorId="0" shapeId="0" xr:uid="{00000000-0006-0000-0300-000001000000}">
      <text>
        <r>
          <rPr>
            <sz val="20"/>
            <color indexed="81"/>
            <rFont val="Tahoma"/>
            <family val="2"/>
          </rPr>
          <t xml:space="preserve">Acreage from parcel information page. 
</t>
        </r>
      </text>
    </comment>
    <comment ref="K74" authorId="1" shapeId="0" xr:uid="{00000000-0006-0000-0300-000002000000}">
      <text>
        <r>
          <rPr>
            <sz val="8"/>
            <color indexed="81"/>
            <rFont val="Tahoma"/>
            <family val="2"/>
          </rPr>
          <t xml:space="preserve"> 
</t>
        </r>
        <r>
          <rPr>
            <sz val="16"/>
            <color indexed="81"/>
            <rFont val="Tahoma"/>
            <family val="2"/>
          </rPr>
          <t xml:space="preserve">Acreage from parcel information page. 
</t>
        </r>
      </text>
    </comment>
    <comment ref="K76" authorId="1" shapeId="0" xr:uid="{00000000-0006-0000-0300-000003000000}">
      <text>
        <r>
          <rPr>
            <b/>
            <sz val="8"/>
            <color indexed="81"/>
            <rFont val="Tahoma"/>
            <family val="2"/>
          </rPr>
          <t xml:space="preserve">
</t>
        </r>
        <r>
          <rPr>
            <sz val="16"/>
            <color indexed="81"/>
            <rFont val="Tahoma"/>
            <family val="2"/>
          </rPr>
          <t xml:space="preserve">Acreage from parcel information page.  </t>
        </r>
        <r>
          <rPr>
            <b/>
            <sz val="8"/>
            <color indexed="81"/>
            <rFont val="Tahoma"/>
            <family val="2"/>
          </rPr>
          <t xml:space="preserve">
</t>
        </r>
      </text>
    </comment>
  </commentList>
</comments>
</file>

<file path=xl/sharedStrings.xml><?xml version="1.0" encoding="utf-8"?>
<sst xmlns="http://schemas.openxmlformats.org/spreadsheetml/2006/main" count="2169" uniqueCount="1522">
  <si>
    <t xml:space="preserve">2. ACKNOWLEDGEMENT OF DATA: </t>
  </si>
  <si>
    <t xml:space="preserve">with us separately under each of those numbers. </t>
  </si>
  <si>
    <t xml:space="preserve">ANNUAL APPRAISAL REPORT FOR PRODUCTION OF NATURAL RESOURCES OTHER THAN COAL                                           </t>
  </si>
  <si>
    <t>DENSITY FACTORS FOR SECTION III ITEM 10:</t>
  </si>
  <si>
    <t>LIMESTONE - 3600, SANDSTONE - 3400, SAND/GRAVEL - 2400, CLAY/SHALE 3500 AND SALT 2950</t>
  </si>
  <si>
    <t>SALT</t>
  </si>
  <si>
    <t>QUARRY</t>
  </si>
  <si>
    <t>SALT=SB=2950</t>
  </si>
  <si>
    <t>CLAY/SHALE=CS=3250</t>
  </si>
  <si>
    <t>SAND/GRAVEL=SG=2400</t>
  </si>
  <si>
    <t>SANDSTONE=SS=3400</t>
  </si>
  <si>
    <t>PRC</t>
  </si>
  <si>
    <t>Newburg</t>
  </si>
  <si>
    <t>NWB</t>
  </si>
  <si>
    <t>Princeton</t>
  </si>
  <si>
    <t>PRT</t>
  </si>
  <si>
    <t>Newton</t>
  </si>
  <si>
    <t>NWT</t>
  </si>
  <si>
    <t>Pullman</t>
  </si>
  <si>
    <t>PUL</t>
  </si>
  <si>
    <t>Newville</t>
  </si>
  <si>
    <t>NWV</t>
  </si>
  <si>
    <t>Quick</t>
  </si>
  <si>
    <t>QCK</t>
  </si>
  <si>
    <t>Normantown</t>
  </si>
  <si>
    <t>NOR</t>
  </si>
  <si>
    <t>Quinwood</t>
  </si>
  <si>
    <t>QNW</t>
  </si>
  <si>
    <t>Oak Hill</t>
  </si>
  <si>
    <t>OKH</t>
  </si>
  <si>
    <t>Racine</t>
  </si>
  <si>
    <t>RAC</t>
  </si>
  <si>
    <t>Oakland</t>
  </si>
  <si>
    <t>OKL</t>
  </si>
  <si>
    <t>RAD</t>
  </si>
  <si>
    <t>Oakvale</t>
  </si>
  <si>
    <t>OKV</t>
  </si>
  <si>
    <t>Rainelle</t>
  </si>
  <si>
    <t>RAI</t>
  </si>
  <si>
    <t>Oceana</t>
  </si>
  <si>
    <t>OCN</t>
  </si>
  <si>
    <t>Ranger</t>
  </si>
  <si>
    <t>RAN</t>
  </si>
  <si>
    <t>Odd</t>
  </si>
  <si>
    <t>ODD</t>
  </si>
  <si>
    <t>Raven Rock</t>
  </si>
  <si>
    <t>PROPERTY        ACREAGE</t>
  </si>
  <si>
    <t>MINEABLE           ACRES</t>
  </si>
  <si>
    <t>ACTIVE                ACRES</t>
  </si>
  <si>
    <t>RESERVE          ACRES</t>
  </si>
  <si>
    <t>UNMINEABLE        ACRES</t>
  </si>
  <si>
    <t>MINED-OUT          ACRES</t>
  </si>
  <si>
    <t>BARREN             ACRES</t>
  </si>
  <si>
    <t>RVR</t>
  </si>
  <si>
    <t>Old Fields</t>
  </si>
  <si>
    <t>OLF</t>
  </si>
  <si>
    <t>Ravenswood</t>
  </si>
  <si>
    <t>RVW</t>
  </si>
  <si>
    <t>Oldtown</t>
  </si>
  <si>
    <t>OLT</t>
  </si>
  <si>
    <t>Reddish Knob</t>
  </si>
  <si>
    <t>RED</t>
  </si>
  <si>
    <t>Onego</t>
  </si>
  <si>
    <t>ONG</t>
  </si>
  <si>
    <t>Reedy</t>
  </si>
  <si>
    <t>REE</t>
  </si>
  <si>
    <t>Orkney Springs</t>
  </si>
  <si>
    <t>ORK</t>
  </si>
  <si>
    <t>Rhodell</t>
  </si>
  <si>
    <t>RHO</t>
  </si>
  <si>
    <t>Orlando</t>
  </si>
  <si>
    <t>ORL</t>
  </si>
  <si>
    <t>Richwood</t>
  </si>
  <si>
    <t>RCH</t>
  </si>
  <si>
    <t>Osage</t>
  </si>
  <si>
    <t>OSG</t>
  </si>
  <si>
    <t>Ridge</t>
  </si>
  <si>
    <t>RID</t>
  </si>
  <si>
    <t>Oxford</t>
  </si>
  <si>
    <t>OXF</t>
  </si>
  <si>
    <t>Rig</t>
  </si>
  <si>
    <t>RIG</t>
  </si>
  <si>
    <t>Paddy Knob</t>
  </si>
  <si>
    <t>PDK</t>
  </si>
  <si>
    <t>Rio</t>
  </si>
  <si>
    <t>RIO</t>
  </si>
  <si>
    <t>Paden City</t>
  </si>
  <si>
    <t>PDC</t>
  </si>
  <si>
    <t>Ripley</t>
  </si>
  <si>
    <t>RIP</t>
  </si>
  <si>
    <t>Paint Bank</t>
  </si>
  <si>
    <t>PNT</t>
  </si>
  <si>
    <t>Rivesville</t>
  </si>
  <si>
    <t>RIV</t>
  </si>
  <si>
    <t>Palo Alto</t>
  </si>
  <si>
    <t>PAL</t>
  </si>
  <si>
    <t>Roanoke</t>
  </si>
  <si>
    <t>ROA</t>
  </si>
  <si>
    <t>Panther</t>
  </si>
  <si>
    <t>PAN</t>
  </si>
  <si>
    <t>Robertsburg</t>
  </si>
  <si>
    <t>ROB</t>
  </si>
  <si>
    <t>Parkersburg</t>
  </si>
  <si>
    <t>PRK</t>
  </si>
  <si>
    <t>Rock Cave</t>
  </si>
  <si>
    <t>RKC</t>
  </si>
  <si>
    <t>Parsons</t>
  </si>
  <si>
    <t>PRS</t>
  </si>
  <si>
    <t>Rockport</t>
  </si>
  <si>
    <t>RKP</t>
  </si>
  <si>
    <t>Patterson</t>
  </si>
  <si>
    <t>PTN</t>
  </si>
  <si>
    <t>Romance</t>
  </si>
  <si>
    <t>RMC</t>
  </si>
  <si>
    <t>Patterson Creek</t>
  </si>
  <si>
    <t>PTC</t>
  </si>
  <si>
    <t>Romney</t>
  </si>
  <si>
    <t>RMN</t>
  </si>
  <si>
    <t>Paw Paw</t>
  </si>
  <si>
    <t>PAW</t>
  </si>
  <si>
    <t>Ronceverte</t>
  </si>
  <si>
    <t>RON</t>
  </si>
  <si>
    <t>Pax</t>
  </si>
  <si>
    <t>PAX</t>
  </si>
  <si>
    <t>Rosedale</t>
  </si>
  <si>
    <t>RSD</t>
  </si>
  <si>
    <t>Peniel</t>
  </si>
  <si>
    <t>PNL</t>
  </si>
  <si>
    <t>Rosemont</t>
  </si>
  <si>
    <t>RSM</t>
  </si>
  <si>
    <t>Pennsboro</t>
  </si>
  <si>
    <t>PNB</t>
  </si>
  <si>
    <t>Round Bottom</t>
  </si>
  <si>
    <t>RDB</t>
  </si>
  <si>
    <t>Petersburg East</t>
  </si>
  <si>
    <t>PTE</t>
  </si>
  <si>
    <t>Round Hill</t>
  </si>
  <si>
    <t>RDH</t>
  </si>
  <si>
    <t>Petersburg West</t>
  </si>
  <si>
    <t>PTW</t>
  </si>
  <si>
    <t>Rowlesburg</t>
  </si>
  <si>
    <t>ROW</t>
  </si>
  <si>
    <t>Peterson</t>
  </si>
  <si>
    <t>PTS</t>
  </si>
  <si>
    <t>Rucker Gap</t>
  </si>
  <si>
    <t>RCK</t>
  </si>
  <si>
    <t>Peterstown</t>
  </si>
  <si>
    <t>PTT</t>
  </si>
  <si>
    <t>Rupert</t>
  </si>
  <si>
    <t>RUP</t>
  </si>
  <si>
    <t>Petroleum</t>
  </si>
  <si>
    <t>PTR</t>
  </si>
  <si>
    <t>Saint Albans</t>
  </si>
  <si>
    <t>Philippi</t>
  </si>
  <si>
    <t>PHL</t>
  </si>
  <si>
    <t>Saint George</t>
  </si>
  <si>
    <t>STG</t>
  </si>
  <si>
    <t>Pickens</t>
  </si>
  <si>
    <t>PIC</t>
  </si>
  <si>
    <t>Salem</t>
  </si>
  <si>
    <t>SAL</t>
  </si>
  <si>
    <t>Samp</t>
  </si>
  <si>
    <t>SMP</t>
  </si>
  <si>
    <t>Vadis</t>
  </si>
  <si>
    <t>VAD</t>
  </si>
  <si>
    <t>Sandyville</t>
  </si>
  <si>
    <t>SDY</t>
  </si>
  <si>
    <t>Valley Grove</t>
  </si>
  <si>
    <t>VLG</t>
  </si>
  <si>
    <t>Sang Run</t>
  </si>
  <si>
    <t>SNG</t>
  </si>
  <si>
    <t>Valley Head</t>
  </si>
  <si>
    <t>VLH</t>
  </si>
  <si>
    <t>Schultz</t>
  </si>
  <si>
    <t>SCH</t>
  </si>
  <si>
    <t>Valley Mills</t>
  </si>
  <si>
    <t>VLM</t>
  </si>
  <si>
    <t>Scott Depot</t>
  </si>
  <si>
    <t>SCT</t>
  </si>
  <si>
    <t>Valley Point</t>
  </si>
  <si>
    <t>VLP</t>
  </si>
  <si>
    <t xml:space="preserve">51 Webster </t>
  </si>
  <si>
    <t xml:space="preserve">52 Wetzel </t>
  </si>
  <si>
    <t xml:space="preserve">53 Wirt </t>
  </si>
  <si>
    <t xml:space="preserve">54 Wood </t>
  </si>
  <si>
    <t xml:space="preserve">55 Wyoming </t>
  </si>
  <si>
    <t>Coolville</t>
  </si>
  <si>
    <t>COO</t>
  </si>
  <si>
    <t>FRA</t>
  </si>
  <si>
    <t>Corliss</t>
  </si>
  <si>
    <t>CRL</t>
  </si>
  <si>
    <t>WHO PAYS PROPERTY TAXES?                                                           PICK ONE</t>
  </si>
  <si>
    <t>FRD</t>
  </si>
  <si>
    <t>Cornstalk</t>
  </si>
  <si>
    <t>CRN</t>
  </si>
  <si>
    <t>Gallipolis</t>
  </si>
  <si>
    <t>GAL</t>
  </si>
  <si>
    <t>Cottageville</t>
  </si>
  <si>
    <t>COT</t>
  </si>
  <si>
    <t>Gap Mills</t>
  </si>
  <si>
    <t>GAP</t>
  </si>
  <si>
    <t>Cow Knob</t>
  </si>
  <si>
    <t>CWK</t>
  </si>
  <si>
    <t>Garretts Bend</t>
  </si>
  <si>
    <t>GRB</t>
  </si>
  <si>
    <t>Cowen</t>
  </si>
  <si>
    <t>CWN</t>
  </si>
  <si>
    <t>Gary</t>
  </si>
  <si>
    <t xml:space="preserve">Total Average </t>
  </si>
  <si>
    <t xml:space="preserve">  Total Average  </t>
  </si>
  <si>
    <t xml:space="preserve"> SECTION I. </t>
  </si>
  <si>
    <t>PRODUCER INFORMATION</t>
  </si>
  <si>
    <t>:</t>
  </si>
  <si>
    <t xml:space="preserve"> SECTION II. </t>
  </si>
  <si>
    <t>PRODUCTION INFORMATION</t>
  </si>
  <si>
    <t>3.</t>
  </si>
  <si>
    <t>FT.</t>
  </si>
  <si>
    <t>%</t>
  </si>
  <si>
    <t xml:space="preserve"> SECTION III.                                            </t>
  </si>
  <si>
    <t>PRODUCTION OF THE RESOURCE</t>
  </si>
  <si>
    <t>MONTHS IN PRODUCTION</t>
  </si>
  <si>
    <t>=</t>
  </si>
  <si>
    <t>(</t>
  </si>
  <si>
    <t>)</t>
  </si>
  <si>
    <t>(**)</t>
  </si>
  <si>
    <t xml:space="preserve"> ac.</t>
  </si>
  <si>
    <t xml:space="preserve">(i) If a producer owns 50% or more after attribution, of the voting stock of another company that either </t>
  </si>
  <si>
    <t xml:space="preserve">(ii) If a producer owns less than 50%, after attribution of the voting stock of another company that either </t>
  </si>
  <si>
    <t xml:space="preserve">permit number must be accounted for by filing.  If you have multiple permit numbers but only report to M.H.S.T. </t>
  </si>
  <si>
    <t xml:space="preserve">under one number, use that number for filing with us.  If you report to M.H.S.T. under multiple numbers, file </t>
  </si>
  <si>
    <t xml:space="preserve">West Virginia Mining Permit Number - Provide the permit number under which production is reported to </t>
  </si>
  <si>
    <t xml:space="preserve">owns, leases, or has under contract parcel(s) that are contiguous to parcel(s) owned, leased, or under </t>
  </si>
  <si>
    <t>considered includable for purposes of determining the active mining property acreage.</t>
  </si>
  <si>
    <t xml:space="preserve">owns, leases, or has under contract parcel(s) that are contiguous to parcel(s) owned, leased or under </t>
  </si>
  <si>
    <t xml:space="preserve">contract by producer, these contiguous parcel(s) will be considered includable for purposes of determining </t>
  </si>
  <si>
    <t>the active mining property acreage.</t>
  </si>
  <si>
    <t xml:space="preserve">ownership, that are under lease and/or involved in the permitted operation.  For purposes of identifying </t>
  </si>
  <si>
    <t xml:space="preserve">active mining property(ies) the following guidelines will be observed. </t>
  </si>
  <si>
    <t xml:space="preserve"> </t>
  </si>
  <si>
    <t>QUADRANGLES ABBR</t>
  </si>
  <si>
    <t>Prop Acs</t>
  </si>
  <si>
    <t xml:space="preserve">Deed acs </t>
  </si>
  <si>
    <t xml:space="preserve">TOTAL MINEABLE ACS </t>
  </si>
  <si>
    <t xml:space="preserve">TOTAL ACTIVE ACS </t>
  </si>
  <si>
    <t xml:space="preserve">TOTAL RESERVE ACS </t>
  </si>
  <si>
    <t xml:space="preserve">TOTAL UNMINEABLE ACS </t>
  </si>
  <si>
    <t xml:space="preserve">TOTAL MINED-OUT ACS </t>
  </si>
  <si>
    <t xml:space="preserve">TOTAL BARREN ACS </t>
  </si>
  <si>
    <t>TELEPHONE #</t>
  </si>
  <si>
    <t xml:space="preserve">E-MAIL: </t>
  </si>
  <si>
    <t xml:space="preserve">STATE: </t>
  </si>
  <si>
    <t xml:space="preserve"> ZIP: </t>
  </si>
  <si>
    <t xml:space="preserve">LIST THE PERSON WHO WILL ANSWER QUESTIONS ABOUT THE INFORMATION CONTAINED IN THIS REPORT.  </t>
  </si>
  <si>
    <t>PROPERTY TAX DIVISION</t>
  </si>
  <si>
    <t xml:space="preserve">PTD  USE ONLY </t>
  </si>
  <si>
    <t>OWNER / LESSEE</t>
  </si>
  <si>
    <t>2.        NAME:</t>
  </si>
  <si>
    <t>3.        NAME:</t>
  </si>
  <si>
    <t>4.        NAME:</t>
  </si>
  <si>
    <t>5.        NAME:</t>
  </si>
  <si>
    <t>6.        NAME:</t>
  </si>
  <si>
    <t>7.        NAME:</t>
  </si>
  <si>
    <t xml:space="preserve">The topographic quad and section is necessary for all mines.  If this information is unknown, a surface tax map </t>
  </si>
  <si>
    <t xml:space="preserve">       3YRS. OR   </t>
  </si>
  <si>
    <t>1 YR.</t>
  </si>
  <si>
    <t>AVERAGE</t>
  </si>
  <si>
    <t xml:space="preserve">   (A)      2006</t>
  </si>
  <si>
    <t>X          0.34</t>
  </si>
  <si>
    <t xml:space="preserve">   (B)      2005</t>
  </si>
  <si>
    <t xml:space="preserve">   (C)      2004</t>
  </si>
  <si>
    <t>NOTE</t>
  </si>
  <si>
    <t xml:space="preserve"> SECTION IV.</t>
  </si>
  <si>
    <t>(A)  Total Property Acreage Associated with Mine Operation</t>
  </si>
  <si>
    <t xml:space="preserve">               Mineable Acres</t>
  </si>
  <si>
    <t xml:space="preserve">(A)  Calculate Active Acres:                                             </t>
  </si>
  <si>
    <t xml:space="preserve">(B)  Calculate Reserve Acres:                                            </t>
  </si>
  <si>
    <t>(C)  Identify Unmineable Acres:</t>
  </si>
  <si>
    <t>(D)  Identify Mined Out Acres:</t>
  </si>
  <si>
    <t>(E)  Identify Barren Acres:</t>
  </si>
  <si>
    <t>03</t>
  </si>
  <si>
    <t>07</t>
  </si>
  <si>
    <t xml:space="preserve">Unmineable Acres - Acreage that does not meet the definition of mineable acreage.  </t>
  </si>
  <si>
    <t>(A)</t>
  </si>
  <si>
    <t>(B)</t>
  </si>
  <si>
    <t>9.</t>
  </si>
  <si>
    <t>8.</t>
  </si>
  <si>
    <t>10.</t>
  </si>
  <si>
    <t xml:space="preserve">Production Period - Identify the annual production tonnage and the number of months in production as </t>
  </si>
  <si>
    <t>12.</t>
  </si>
  <si>
    <t xml:space="preserve">Reserve Acres - Subtract active acres from mineable acres. If you get a positive number, you have reserve </t>
  </si>
  <si>
    <t xml:space="preserve">acres.  </t>
  </si>
  <si>
    <t xml:space="preserve">SECTION IV.  OPERATION INFORMATION </t>
  </si>
  <si>
    <t>GENERAL INFORMATION</t>
  </si>
  <si>
    <t>Address of preparer if different from company address.</t>
  </si>
  <si>
    <t>FEIN NUMBER:</t>
  </si>
  <si>
    <t>@IF(FRONT:P47&lt;&gt;""#AND#FRONT:P47="X",@IF(SECOND PAGE:D45/G45&gt;15,15,@ROUND(D45/G45,0),@IF(FRONT:R47&lt;&gt;""#and#FRONT:R47="X",@if(d45/g45&gt;5,5,@round(d45/g45,0),@if(FRONT:T47&lt;&gt;""#AND#FRONT:T47="X",@if(d45/g45&gt;10,10,@round(d45/g45,0),"CHECK"))))))</t>
  </si>
  <si>
    <t>PERMIT #</t>
  </si>
  <si>
    <t xml:space="preserve"> MAP/PAR: </t>
  </si>
  <si>
    <t xml:space="preserve"> MINERAL #:</t>
  </si>
  <si>
    <t>NAME OF PREPARER</t>
  </si>
  <si>
    <t>PREPARER'S ADDRESS</t>
  </si>
  <si>
    <t>CITY</t>
  </si>
  <si>
    <t xml:space="preserve">     )           =</t>
  </si>
  <si>
    <t xml:space="preserve">Average Annual Acres Mined </t>
  </si>
  <si>
    <t>TELEPHONE #:</t>
  </si>
  <si>
    <t>CONTRACTOR NAME:</t>
  </si>
  <si>
    <t>NAME OF PREPARER:</t>
  </si>
  <si>
    <t xml:space="preserve">OPERATION INFORMATION </t>
  </si>
  <si>
    <t>2YRS.</t>
  </si>
  <si>
    <t xml:space="preserve">THICKNESS </t>
  </si>
  <si>
    <t xml:space="preserve">Total  Annual Production </t>
  </si>
  <si>
    <t xml:space="preserve">    (B)</t>
  </si>
  <si>
    <t>2. (A)</t>
  </si>
  <si>
    <t>QUAD</t>
  </si>
  <si>
    <t>SECTION</t>
  </si>
  <si>
    <t xml:space="preserve">               </t>
  </si>
  <si>
    <t>Pocatalico</t>
  </si>
  <si>
    <t>POC</t>
  </si>
  <si>
    <t>Naugatuck</t>
  </si>
  <si>
    <t>NAU</t>
  </si>
  <si>
    <t>POM</t>
  </si>
  <si>
    <t>Needmore</t>
  </si>
  <si>
    <t>NEE</t>
  </si>
  <si>
    <t>Pond Creek</t>
  </si>
  <si>
    <t>PND</t>
  </si>
  <si>
    <t>Nestlow</t>
  </si>
  <si>
    <t>NSW</t>
  </si>
  <si>
    <t>Porters Falls</t>
  </si>
  <si>
    <t>PTF</t>
  </si>
  <si>
    <t>Nestorville</t>
  </si>
  <si>
    <t>NSV</t>
  </si>
  <si>
    <t>Portland</t>
  </si>
  <si>
    <t>PTL</t>
  </si>
  <si>
    <t>Nettie</t>
  </si>
  <si>
    <t>NET</t>
  </si>
  <si>
    <t>Potts Creek</t>
  </si>
  <si>
    <t>POT</t>
  </si>
  <si>
    <t>New Haven</t>
  </si>
  <si>
    <t>NWH</t>
  </si>
  <si>
    <t>New Martinsville</t>
  </si>
  <si>
    <t>NMV</t>
  </si>
  <si>
    <t>Powhatan Point</t>
  </si>
  <si>
    <t>PWP</t>
  </si>
  <si>
    <t>New Matamoras</t>
  </si>
  <si>
    <t>NMT</t>
  </si>
  <si>
    <t>Prichard</t>
  </si>
  <si>
    <t>PRD</t>
  </si>
  <si>
    <t>New Milton</t>
  </si>
  <si>
    <t>NML</t>
  </si>
  <si>
    <t>Prince</t>
  </si>
  <si>
    <t xml:space="preserve">contract these contiguous parcel(s), upon written evidence from the producer supporting same, will not be </t>
  </si>
  <si>
    <t>1.        NAME:</t>
  </si>
  <si>
    <t>OWNERSHIP INTEREST:</t>
  </si>
  <si>
    <t>8.        NAME:</t>
  </si>
  <si>
    <t>9.        NAME:</t>
  </si>
  <si>
    <t>10.        NAME:</t>
  </si>
  <si>
    <t>11.        NAME:</t>
  </si>
  <si>
    <t>TOTAL MINED-OUT ACS INVOLVED IN MINE</t>
  </si>
  <si>
    <t>PO BOX 372</t>
  </si>
  <si>
    <t>CHARLESTON WV  25322-0372</t>
  </si>
  <si>
    <t>Welch</t>
  </si>
  <si>
    <t>WEL</t>
  </si>
  <si>
    <t>Beckley</t>
  </si>
  <si>
    <t xml:space="preserve">Sincerely, </t>
  </si>
  <si>
    <t xml:space="preserve">Property Tax Division </t>
  </si>
  <si>
    <t xml:space="preserve">Enclosures </t>
  </si>
  <si>
    <t>WAY</t>
  </si>
  <si>
    <t>SECTION VII.  REQUIRED ADDITIONAL INFORMATION</t>
  </si>
  <si>
    <t>Pomeroy</t>
  </si>
  <si>
    <t>Sector</t>
  </si>
  <si>
    <t>SEC</t>
  </si>
  <si>
    <t>Wadestown</t>
  </si>
  <si>
    <t>WAD</t>
  </si>
  <si>
    <t>Shady Spring</t>
  </si>
  <si>
    <t>SHD</t>
  </si>
  <si>
    <t>Waiteville</t>
  </si>
  <si>
    <t>WAI</t>
  </si>
  <si>
    <t>Sharp Knob</t>
  </si>
  <si>
    <t>SHP</t>
  </si>
  <si>
    <t>Walkersville</t>
  </si>
  <si>
    <t>WLK</t>
  </si>
  <si>
    <t>Shepherdstown</t>
  </si>
  <si>
    <t>SHT</t>
  </si>
  <si>
    <t>Wallace</t>
  </si>
  <si>
    <t>WLC</t>
  </si>
  <si>
    <t>Shinnston</t>
  </si>
  <si>
    <t>SHN</t>
  </si>
  <si>
    <t>Walton</t>
  </si>
  <si>
    <t>WLT</t>
  </si>
  <si>
    <t>Shirley</t>
  </si>
  <si>
    <t>SHR</t>
  </si>
  <si>
    <t>War</t>
  </si>
  <si>
    <t>WAR</t>
  </si>
  <si>
    <t>Sinks of Gandy</t>
  </si>
  <si>
    <t>SKG</t>
  </si>
  <si>
    <t>Wardensville</t>
  </si>
  <si>
    <t>WRD</t>
  </si>
  <si>
    <t>Sissonville</t>
  </si>
  <si>
    <t>SIS</t>
  </si>
  <si>
    <t>Wayne</t>
  </si>
  <si>
    <t>Skelt</t>
  </si>
  <si>
    <t>SKT</t>
  </si>
  <si>
    <t>Webb</t>
  </si>
  <si>
    <t>WEB</t>
  </si>
  <si>
    <t>Smithburg</t>
  </si>
  <si>
    <t>SMB</t>
  </si>
  <si>
    <t>Webster Springs</t>
  </si>
  <si>
    <t>WSP</t>
  </si>
  <si>
    <t>Smithville</t>
  </si>
  <si>
    <t>SMV</t>
  </si>
  <si>
    <t>Webster Springs SE</t>
  </si>
  <si>
    <t>WSE</t>
  </si>
  <si>
    <t>Snowy Mountain</t>
  </si>
  <si>
    <t>SNO</t>
  </si>
  <si>
    <t>Webster Springs SW</t>
  </si>
  <si>
    <t>WSW</t>
  </si>
  <si>
    <t>Snyder Knob</t>
  </si>
  <si>
    <t>SNY</t>
  </si>
  <si>
    <t>Weirton</t>
  </si>
  <si>
    <t>WRT</t>
  </si>
  <si>
    <t>South Parkersburg</t>
  </si>
  <si>
    <t>SPK</t>
  </si>
  <si>
    <t>WCH</t>
  </si>
  <si>
    <t>Spencer</t>
  </si>
  <si>
    <t>SPE</t>
  </si>
  <si>
    <t>Wellsville</t>
  </si>
  <si>
    <t>Springfield</t>
  </si>
  <si>
    <t>SPF</t>
  </si>
  <si>
    <t>West Hamlin</t>
  </si>
  <si>
    <t>WHM</t>
  </si>
  <si>
    <t>Spruce Knob</t>
  </si>
  <si>
    <t>SPR</t>
  </si>
  <si>
    <t>West Milford</t>
  </si>
  <si>
    <t>WMF</t>
  </si>
  <si>
    <t>Stephenson</t>
  </si>
  <si>
    <t>STP</t>
  </si>
  <si>
    <t>West Union</t>
  </si>
  <si>
    <t>WUN</t>
  </si>
  <si>
    <t>Steubenville East</t>
  </si>
  <si>
    <t>STE</t>
  </si>
  <si>
    <t>Westernport</t>
  </si>
  <si>
    <t>WES</t>
  </si>
  <si>
    <t>Steubenville West</t>
  </si>
  <si>
    <t>STW</t>
  </si>
  <si>
    <t>Weston</t>
  </si>
  <si>
    <t>WST</t>
  </si>
  <si>
    <t>Stotlers Crossroads</t>
  </si>
  <si>
    <t>STO</t>
  </si>
  <si>
    <t>Wharncliffe</t>
  </si>
  <si>
    <t>WHF</t>
  </si>
  <si>
    <t>Strange Creek</t>
  </si>
  <si>
    <t>STC</t>
  </si>
  <si>
    <t>Wharton</t>
  </si>
  <si>
    <t>WHN</t>
  </si>
  <si>
    <t>Sugar Grove</t>
  </si>
  <si>
    <t>SUG</t>
  </si>
  <si>
    <t>Wheeling</t>
  </si>
  <si>
    <t>WHE</t>
  </si>
  <si>
    <t>Summersville</t>
  </si>
  <si>
    <t>SMR</t>
  </si>
  <si>
    <t>White Hall</t>
  </si>
  <si>
    <t>WHH</t>
  </si>
  <si>
    <t>Summersville Dam</t>
  </si>
  <si>
    <t>SMD</t>
  </si>
  <si>
    <t>White Sulphur Springs</t>
  </si>
  <si>
    <t>WSS</t>
  </si>
  <si>
    <t>Sunrise</t>
  </si>
  <si>
    <t>SUN</t>
  </si>
  <si>
    <t>Whitesville</t>
  </si>
  <si>
    <t>WHV</t>
  </si>
  <si>
    <t>Sutton</t>
  </si>
  <si>
    <t>SUT</t>
  </si>
  <si>
    <t>Whitmer</t>
  </si>
  <si>
    <t>WHT</t>
  </si>
  <si>
    <t>Swandale</t>
  </si>
  <si>
    <t>SWD</t>
  </si>
  <si>
    <t>Widen</t>
  </si>
  <si>
    <t>WID</t>
  </si>
  <si>
    <t>Sylvester</t>
  </si>
  <si>
    <t>SYL</t>
  </si>
  <si>
    <t>Wildell</t>
  </si>
  <si>
    <t>WLD</t>
  </si>
  <si>
    <t>Table Rock</t>
  </si>
  <si>
    <t>TBR</t>
  </si>
  <si>
    <t>Wileyville</t>
  </si>
  <si>
    <t>WLY</t>
  </si>
  <si>
    <t>Tablers Station</t>
  </si>
  <si>
    <t>TBS</t>
  </si>
  <si>
    <t>Williams Mountain</t>
  </si>
  <si>
    <t>WMM</t>
  </si>
  <si>
    <t>Talcott</t>
  </si>
  <si>
    <t>TAL</t>
  </si>
  <si>
    <t>Williamsburg</t>
  </si>
  <si>
    <t>WLM</t>
  </si>
  <si>
    <t>Tanner</t>
  </si>
  <si>
    <t>TAN</t>
  </si>
  <si>
    <t>WMS</t>
  </si>
  <si>
    <t>Tariff</t>
  </si>
  <si>
    <t>TAR</t>
  </si>
  <si>
    <t>Williamsport</t>
  </si>
  <si>
    <t>WMP</t>
  </si>
  <si>
    <t>Tazewell North</t>
  </si>
  <si>
    <t>TAZ</t>
  </si>
  <si>
    <t>Willow Island</t>
  </si>
  <si>
    <t>WLW</t>
  </si>
  <si>
    <t>Terra Alta</t>
  </si>
  <si>
    <t>TER</t>
  </si>
  <si>
    <t>Wilsondale</t>
  </si>
  <si>
    <t>WLS</t>
  </si>
  <si>
    <t>Thornton</t>
  </si>
  <si>
    <t>THT</t>
  </si>
  <si>
    <t>Winfield</t>
  </si>
  <si>
    <t>WNF</t>
  </si>
  <si>
    <t>Thornwood</t>
  </si>
  <si>
    <t>THW</t>
  </si>
  <si>
    <t>Winona</t>
  </si>
  <si>
    <t>WNO</t>
  </si>
  <si>
    <t>Thurmond</t>
  </si>
  <si>
    <t>THU</t>
  </si>
  <si>
    <t>Winslow</t>
  </si>
  <si>
    <t>WNS</t>
  </si>
  <si>
    <t>Tiltonsville</t>
  </si>
  <si>
    <t>TLT</t>
  </si>
  <si>
    <t>Wolf Gap</t>
  </si>
  <si>
    <t>WFG</t>
  </si>
  <si>
    <t>Tioga</t>
  </si>
  <si>
    <t>TIO</t>
  </si>
  <si>
    <t>Wolf Summit</t>
  </si>
  <si>
    <t>WFS</t>
  </si>
  <si>
    <t>Trace</t>
  </si>
  <si>
    <t>TRA</t>
  </si>
  <si>
    <t>Woodrow</t>
  </si>
  <si>
    <t>WDR</t>
  </si>
  <si>
    <t>Trout</t>
  </si>
  <si>
    <t>TRO</t>
  </si>
  <si>
    <t>Woodstock</t>
  </si>
  <si>
    <t>WDS</t>
  </si>
  <si>
    <t>Union</t>
  </si>
  <si>
    <t>UNI</t>
  </si>
  <si>
    <t>Yellow Spring</t>
  </si>
  <si>
    <t>YEL</t>
  </si>
  <si>
    <t>Upper Tract</t>
  </si>
  <si>
    <t>UPT</t>
  </si>
  <si>
    <t>1.</t>
  </si>
  <si>
    <t>4.</t>
  </si>
  <si>
    <t>5.</t>
  </si>
  <si>
    <t>7.</t>
  </si>
  <si>
    <t>Camden on Gauley</t>
  </si>
  <si>
    <t>CMG</t>
  </si>
  <si>
    <t>Bancroft</t>
  </si>
  <si>
    <t>BAN</t>
  </si>
  <si>
    <t>Cameron</t>
  </si>
  <si>
    <t>CMR</t>
  </si>
  <si>
    <t>Barboursville</t>
  </si>
  <si>
    <t>BRB</t>
  </si>
  <si>
    <t>Capon Bridge</t>
  </si>
  <si>
    <t>CPB</t>
  </si>
  <si>
    <t>Barnabus</t>
  </si>
  <si>
    <t>BRN</t>
  </si>
  <si>
    <t>Capon Springs</t>
  </si>
  <si>
    <t>CPS</t>
  </si>
  <si>
    <t>Bastian</t>
  </si>
  <si>
    <t>BAS</t>
  </si>
  <si>
    <t>Cass</t>
  </si>
  <si>
    <t>CSS</t>
  </si>
  <si>
    <t>BKL</t>
  </si>
  <si>
    <t>Cassity</t>
  </si>
  <si>
    <t>CST</t>
  </si>
  <si>
    <t>Beckwith</t>
  </si>
  <si>
    <t>BKW</t>
  </si>
  <si>
    <t>Catlettsburg</t>
  </si>
  <si>
    <t>CAT</t>
  </si>
  <si>
    <t>Beech Hill</t>
  </si>
  <si>
    <t>BEE</t>
  </si>
  <si>
    <t>Belington</t>
  </si>
  <si>
    <t>BLG</t>
  </si>
  <si>
    <t>Cedarville</t>
  </si>
  <si>
    <t>CDV</t>
  </si>
  <si>
    <t>Belle</t>
  </si>
  <si>
    <t>BEL</t>
  </si>
  <si>
    <t>Center Point</t>
  </si>
  <si>
    <t>CTP</t>
  </si>
  <si>
    <t>Bellegrove</t>
  </si>
  <si>
    <t>BGV</t>
  </si>
  <si>
    <t>Century</t>
  </si>
  <si>
    <t>CTR</t>
  </si>
  <si>
    <t>BLM</t>
  </si>
  <si>
    <t>Chapmanville</t>
  </si>
  <si>
    <t>CHP</t>
  </si>
  <si>
    <t>Bens Run</t>
  </si>
  <si>
    <t>BNR</t>
  </si>
  <si>
    <t>Charles Town</t>
  </si>
  <si>
    <t>CHT</t>
  </si>
  <si>
    <t>Bentree</t>
  </si>
  <si>
    <t>BNT</t>
  </si>
  <si>
    <t>Charleston East</t>
  </si>
  <si>
    <t>CHE</t>
  </si>
  <si>
    <t>Bergoo</t>
  </si>
  <si>
    <t>BGO</t>
  </si>
  <si>
    <t>Charleston West</t>
  </si>
  <si>
    <t>CHW</t>
  </si>
  <si>
    <t>Bergton</t>
  </si>
  <si>
    <t>BGT</t>
  </si>
  <si>
    <t>Cherry Run</t>
  </si>
  <si>
    <t>CHY</t>
  </si>
  <si>
    <t>Berlin</t>
  </si>
  <si>
    <t>BLN</t>
  </si>
  <si>
    <t>Cheshire</t>
  </si>
  <si>
    <t>CHS</t>
  </si>
  <si>
    <t>Berryville</t>
  </si>
  <si>
    <t>BRY</t>
  </si>
  <si>
    <t>Chester</t>
  </si>
  <si>
    <t>CHR</t>
  </si>
  <si>
    <t>Bethany</t>
  </si>
  <si>
    <t>BET</t>
  </si>
  <si>
    <t>Chloe</t>
  </si>
  <si>
    <t>Beverly East</t>
  </si>
  <si>
    <t>BVE</t>
  </si>
  <si>
    <t>Circleville</t>
  </si>
  <si>
    <t>CIR</t>
  </si>
  <si>
    <t>Clarksburg</t>
  </si>
  <si>
    <t>CLK</t>
  </si>
  <si>
    <t>Fellowsville</t>
  </si>
  <si>
    <t>FEL</t>
  </si>
  <si>
    <t>Clay</t>
  </si>
  <si>
    <t>CLY</t>
  </si>
  <si>
    <t>Flat Top</t>
  </si>
  <si>
    <t>FLT</t>
  </si>
  <si>
    <t>Clendenin</t>
  </si>
  <si>
    <t>CLN</t>
  </si>
  <si>
    <t>Folsom</t>
  </si>
  <si>
    <t>FOL</t>
  </si>
  <si>
    <t>Clio</t>
  </si>
  <si>
    <t>CLI</t>
  </si>
  <si>
    <t>Forest Hill</t>
  </si>
  <si>
    <t>FOH</t>
  </si>
  <si>
    <t>Clothier</t>
  </si>
  <si>
    <t>CLT</t>
  </si>
  <si>
    <t>Fork Mountain</t>
  </si>
  <si>
    <t>FKM</t>
  </si>
  <si>
    <t>Clover Lick</t>
  </si>
  <si>
    <t>CLL</t>
  </si>
  <si>
    <t>Fort Seybert</t>
  </si>
  <si>
    <t>FSB</t>
  </si>
  <si>
    <t>Colebank</t>
  </si>
  <si>
    <t>COL</t>
  </si>
  <si>
    <t xml:space="preserve"> Average Thickness                              </t>
  </si>
  <si>
    <t xml:space="preserve">Density </t>
  </si>
  <si>
    <t xml:space="preserve">      Recovery Rate </t>
  </si>
  <si>
    <t>Fort Spring</t>
  </si>
  <si>
    <t>FSP</t>
  </si>
  <si>
    <t>01</t>
  </si>
  <si>
    <t>02</t>
  </si>
  <si>
    <t>04</t>
  </si>
  <si>
    <t>05</t>
  </si>
  <si>
    <t>06</t>
  </si>
  <si>
    <t>08</t>
  </si>
  <si>
    <t>09</t>
  </si>
  <si>
    <t xml:space="preserve">01 Barbour      </t>
  </si>
  <si>
    <t xml:space="preserve">02 Berkeley </t>
  </si>
  <si>
    <t xml:space="preserve">03 Boone </t>
  </si>
  <si>
    <t xml:space="preserve">04 Braxton </t>
  </si>
  <si>
    <t xml:space="preserve">05 Brooke </t>
  </si>
  <si>
    <t>06 Cabell</t>
  </si>
  <si>
    <t>07 Calhoun</t>
  </si>
  <si>
    <t>08 Clay</t>
  </si>
  <si>
    <t xml:space="preserve">09 Doddridge </t>
  </si>
  <si>
    <t xml:space="preserve">11 Gilmer </t>
  </si>
  <si>
    <t>13 Greenbrier</t>
  </si>
  <si>
    <t>15 Hancock</t>
  </si>
  <si>
    <t xml:space="preserve">16 Hardy </t>
  </si>
  <si>
    <t xml:space="preserve">18 Jackson </t>
  </si>
  <si>
    <t xml:space="preserve">19 Jefferson </t>
  </si>
  <si>
    <t>20 Kanawha</t>
  </si>
  <si>
    <t xml:space="preserve">21 Lewis </t>
  </si>
  <si>
    <t xml:space="preserve">22 Lincoln </t>
  </si>
  <si>
    <t xml:space="preserve">23 Logan </t>
  </si>
  <si>
    <t xml:space="preserve">24 Marion </t>
  </si>
  <si>
    <t xml:space="preserve">25 Marshall </t>
  </si>
  <si>
    <t xml:space="preserve">26 Mason </t>
  </si>
  <si>
    <t xml:space="preserve">28 Mercer </t>
  </si>
  <si>
    <t xml:space="preserve">29 Mineral </t>
  </si>
  <si>
    <t xml:space="preserve">30 Mingo </t>
  </si>
  <si>
    <t xml:space="preserve">32 Monroe </t>
  </si>
  <si>
    <t xml:space="preserve">33 Morgan </t>
  </si>
  <si>
    <t xml:space="preserve">34 Nicholas </t>
  </si>
  <si>
    <t xml:space="preserve">36 Pendleton </t>
  </si>
  <si>
    <t xml:space="preserve">39 Preston </t>
  </si>
  <si>
    <t xml:space="preserve">40 Putnam </t>
  </si>
  <si>
    <t xml:space="preserve">41 Raleigh </t>
  </si>
  <si>
    <t xml:space="preserve">42 Randolph </t>
  </si>
  <si>
    <t xml:space="preserve">43 Ritchie </t>
  </si>
  <si>
    <t xml:space="preserve">44 Roane </t>
  </si>
  <si>
    <t xml:space="preserve">45 Summers </t>
  </si>
  <si>
    <t xml:space="preserve">46 Taylor </t>
  </si>
  <si>
    <t xml:space="preserve">47 Tucker </t>
  </si>
  <si>
    <t xml:space="preserve">48 Tyler </t>
  </si>
  <si>
    <t xml:space="preserve">49 Upshur </t>
  </si>
  <si>
    <t xml:space="preserve">50 Wayne </t>
  </si>
  <si>
    <t>PREPARER'S ADDRESS:</t>
  </si>
  <si>
    <t>6.</t>
  </si>
  <si>
    <t>11.</t>
  </si>
  <si>
    <t>13.</t>
  </si>
  <si>
    <t>2.</t>
  </si>
  <si>
    <t xml:space="preserve">TAX DISTRICT </t>
  </si>
  <si>
    <t xml:space="preserve">COUNTY </t>
  </si>
  <si>
    <t>PRODUCER</t>
  </si>
  <si>
    <t>PERMIT#</t>
  </si>
  <si>
    <t xml:space="preserve">                                                                                                                                                                                                                                                               </t>
  </si>
  <si>
    <t xml:space="preserve">MINE NAME </t>
  </si>
  <si>
    <t>TYPE</t>
  </si>
  <si>
    <t>GAR</t>
  </si>
  <si>
    <t>Crab Orchard</t>
  </si>
  <si>
    <t>CRB</t>
  </si>
  <si>
    <t>Gassaway</t>
  </si>
  <si>
    <t>GAS</t>
  </si>
  <si>
    <t>Craig Springs</t>
  </si>
  <si>
    <t>CRS</t>
  </si>
  <si>
    <t>Gauley Bridge</t>
  </si>
  <si>
    <t>GAU</t>
  </si>
  <si>
    <t>Craigsville</t>
  </si>
  <si>
    <t>CRV</t>
  </si>
  <si>
    <t>Gay</t>
  </si>
  <si>
    <t>GAY</t>
  </si>
  <si>
    <t>Cresaptown</t>
  </si>
  <si>
    <t>CRE</t>
  </si>
  <si>
    <t>GBT</t>
  </si>
  <si>
    <t>Crumpler</t>
  </si>
  <si>
    <t>CRU</t>
  </si>
  <si>
    <t>Gilboa</t>
  </si>
  <si>
    <t>GBO</t>
  </si>
  <si>
    <t>Cumberland</t>
  </si>
  <si>
    <t>CUM</t>
  </si>
  <si>
    <t>Gilmer</t>
  </si>
  <si>
    <t>Cuzzart</t>
  </si>
  <si>
    <t>CUZ</t>
  </si>
  <si>
    <t>Girta</t>
  </si>
  <si>
    <t>GIR</t>
  </si>
  <si>
    <t>Danese</t>
  </si>
  <si>
    <t>DAN</t>
  </si>
  <si>
    <t>Glace</t>
  </si>
  <si>
    <t>GLC</t>
  </si>
  <si>
    <t>DVS</t>
  </si>
  <si>
    <t>Gladesville</t>
  </si>
  <si>
    <t>GLV</t>
  </si>
  <si>
    <t>DVY</t>
  </si>
  <si>
    <t>Glady</t>
  </si>
  <si>
    <t>GLD</t>
  </si>
  <si>
    <t>Dawson</t>
  </si>
  <si>
    <t>DAW</t>
  </si>
  <si>
    <t>Glen Easton</t>
  </si>
  <si>
    <t>GLE</t>
  </si>
  <si>
    <t>Delbarton</t>
  </si>
  <si>
    <t xml:space="preserve">DEL </t>
  </si>
  <si>
    <t>Glengary</t>
  </si>
  <si>
    <t>GLG</t>
  </si>
  <si>
    <t>Denmar</t>
  </si>
  <si>
    <t>DEN</t>
  </si>
  <si>
    <t>Glenville</t>
  </si>
  <si>
    <t>GLN</t>
  </si>
  <si>
    <t>Diana</t>
  </si>
  <si>
    <t>DIA</t>
  </si>
  <si>
    <t>Glenwood</t>
  </si>
  <si>
    <t>GLW</t>
  </si>
  <si>
    <t>Doe Hill</t>
  </si>
  <si>
    <t>DOE</t>
  </si>
  <si>
    <t>Glover Gap</t>
  </si>
  <si>
    <t>GLO</t>
  </si>
  <si>
    <t xml:space="preserve">DOR </t>
  </si>
  <si>
    <t>Gore</t>
  </si>
  <si>
    <t>GOR</t>
  </si>
  <si>
    <t>Droop</t>
  </si>
  <si>
    <t>DRP</t>
  </si>
  <si>
    <t>Gorman</t>
  </si>
  <si>
    <t>GRM</t>
  </si>
  <si>
    <t>Duo</t>
  </si>
  <si>
    <t>DUO</t>
  </si>
  <si>
    <t>Goshen</t>
  </si>
  <si>
    <t>GSH</t>
  </si>
  <si>
    <t>Durbin</t>
  </si>
  <si>
    <t>DUR</t>
  </si>
  <si>
    <t>Grafton</t>
  </si>
  <si>
    <t>GRA</t>
  </si>
  <si>
    <t>East Liverpool North</t>
  </si>
  <si>
    <t>ELN</t>
  </si>
  <si>
    <t>Grant Town</t>
  </si>
  <si>
    <t>GRT</t>
  </si>
  <si>
    <t>East Liverpool South</t>
  </si>
  <si>
    <t>ELS</t>
  </si>
  <si>
    <t>Grantsville</t>
  </si>
  <si>
    <t>GRV</t>
  </si>
  <si>
    <t>Eccles</t>
  </si>
  <si>
    <t>ECC</t>
  </si>
  <si>
    <t>Great Cacapon</t>
  </si>
  <si>
    <t>GRC</t>
  </si>
  <si>
    <t>Edray</t>
  </si>
  <si>
    <t>EDR</t>
  </si>
  <si>
    <t>Green Bank</t>
  </si>
  <si>
    <t>GBK</t>
  </si>
  <si>
    <t>Elizabeth</t>
  </si>
  <si>
    <t>ELZ</t>
  </si>
  <si>
    <t>Greenland Gap</t>
  </si>
  <si>
    <t>GRG</t>
  </si>
  <si>
    <t>Elkhurst</t>
  </si>
  <si>
    <t>EKH</t>
  </si>
  <si>
    <t>Greenville</t>
  </si>
  <si>
    <t>GRN</t>
  </si>
  <si>
    <t>Elkins</t>
  </si>
  <si>
    <t>EKN</t>
  </si>
  <si>
    <t>Griffithsville</t>
  </si>
  <si>
    <t>GRI</t>
  </si>
  <si>
    <t>Ellamore</t>
  </si>
  <si>
    <t>ELA</t>
  </si>
  <si>
    <t>Hacker Valley</t>
  </si>
  <si>
    <t>HAC</t>
  </si>
  <si>
    <t>Ellenboro</t>
  </si>
  <si>
    <t>ELB</t>
  </si>
  <si>
    <t>Hager</t>
  </si>
  <si>
    <t>HAG</t>
  </si>
  <si>
    <t>Elmwood</t>
  </si>
  <si>
    <t>TOTAL ACRES ASSOC IN MINE</t>
  </si>
  <si>
    <t>ELM</t>
  </si>
  <si>
    <t>Hamlin</t>
  </si>
  <si>
    <t>HAM</t>
  </si>
  <si>
    <t>Erbacon</t>
  </si>
  <si>
    <t>ERB</t>
  </si>
  <si>
    <t>Hancock</t>
  </si>
  <si>
    <t>HNC</t>
  </si>
  <si>
    <t>Eskdale</t>
  </si>
  <si>
    <t>ESK</t>
  </si>
  <si>
    <t>Hanging Rock</t>
  </si>
  <si>
    <t>HNG</t>
  </si>
  <si>
    <t>Evitts Creek</t>
  </si>
  <si>
    <t>EVT</t>
  </si>
  <si>
    <t>Harman</t>
  </si>
  <si>
    <t>HRM</t>
  </si>
  <si>
    <t>Fairmont East</t>
  </si>
  <si>
    <t>FME</t>
  </si>
  <si>
    <t>Harpers Ferry</t>
  </si>
  <si>
    <t>HRP</t>
  </si>
  <si>
    <t>Fairmont West</t>
  </si>
  <si>
    <t>FMW</t>
  </si>
  <si>
    <t>Harrisville</t>
  </si>
  <si>
    <t>HRS</t>
  </si>
  <si>
    <t>Falling Springs</t>
  </si>
  <si>
    <t>FLS</t>
  </si>
  <si>
    <t>Headsville</t>
  </si>
  <si>
    <t>HED</t>
  </si>
  <si>
    <t>Fallsburg</t>
  </si>
  <si>
    <t>FLB</t>
  </si>
  <si>
    <t>Hedgesville</t>
  </si>
  <si>
    <t>HDG</t>
  </si>
  <si>
    <t>Fayetteville</t>
  </si>
  <si>
    <t>FAY</t>
  </si>
  <si>
    <t>Henlawson</t>
  </si>
  <si>
    <t xml:space="preserve">HEN </t>
  </si>
  <si>
    <t>Herold</t>
  </si>
  <si>
    <t>HER</t>
  </si>
  <si>
    <t>Lost River State Park</t>
  </si>
  <si>
    <t>LSR</t>
  </si>
  <si>
    <t>Hightown</t>
  </si>
  <si>
    <t>HIT</t>
  </si>
  <si>
    <t>Louisa</t>
  </si>
  <si>
    <t>LOU</t>
  </si>
  <si>
    <t>Hillsboro</t>
  </si>
  <si>
    <t>HIL</t>
  </si>
  <si>
    <t>Lubeck</t>
  </si>
  <si>
    <t>LUB</t>
  </si>
  <si>
    <t>Hinton</t>
  </si>
  <si>
    <t>HIN</t>
  </si>
  <si>
    <t>MacFarlan</t>
  </si>
  <si>
    <t>MCF</t>
  </si>
  <si>
    <t>Holden</t>
  </si>
  <si>
    <t>HOL</t>
  </si>
  <si>
    <t>Madison</t>
  </si>
  <si>
    <t>MAD</t>
  </si>
  <si>
    <t>Hopeville</t>
  </si>
  <si>
    <t>HOP</t>
  </si>
  <si>
    <t>Majestic</t>
  </si>
  <si>
    <t>MJS</t>
  </si>
  <si>
    <t>Hundred</t>
  </si>
  <si>
    <t>HND</t>
  </si>
  <si>
    <t>Majorsville</t>
  </si>
  <si>
    <t>MJR</t>
  </si>
  <si>
    <t>Huntington</t>
  </si>
  <si>
    <t>HNT</t>
  </si>
  <si>
    <t>Mallory</t>
  </si>
  <si>
    <t>MAL</t>
  </si>
  <si>
    <t>Hurricane</t>
  </si>
  <si>
    <t>HUR</t>
  </si>
  <si>
    <t>Mammoth</t>
  </si>
  <si>
    <t>MAM</t>
  </si>
  <si>
    <t>IAG</t>
  </si>
  <si>
    <t>Man</t>
  </si>
  <si>
    <t>MAN</t>
  </si>
  <si>
    <t>Interior</t>
  </si>
  <si>
    <t>INT</t>
  </si>
  <si>
    <t>Mannington</t>
  </si>
  <si>
    <t>MNG</t>
  </si>
  <si>
    <t>Inwood</t>
  </si>
  <si>
    <t>Marietta</t>
  </si>
  <si>
    <t>MRI</t>
  </si>
  <si>
    <t>Ivydale</t>
  </si>
  <si>
    <t>IVY</t>
  </si>
  <si>
    <t>Marlington</t>
  </si>
  <si>
    <t>MRL</t>
  </si>
  <si>
    <t>Jerrys Run</t>
  </si>
  <si>
    <t>JER</t>
  </si>
  <si>
    <t>Martinsburg</t>
  </si>
  <si>
    <t>MRT</t>
  </si>
  <si>
    <t>Julian</t>
  </si>
  <si>
    <t>JUL</t>
  </si>
  <si>
    <t>MAS</t>
  </si>
  <si>
    <t>Junior</t>
  </si>
  <si>
    <t>JUN</t>
  </si>
  <si>
    <t>MTW</t>
  </si>
  <si>
    <t>Kanawha</t>
  </si>
  <si>
    <t xml:space="preserve">number may be used.  We number sections like this:   </t>
  </si>
  <si>
    <t>MINE NAME</t>
  </si>
  <si>
    <t>FEIN:</t>
  </si>
  <si>
    <t>MAILING ADDRESS</t>
  </si>
  <si>
    <t>ON SITE ADDRESS</t>
  </si>
  <si>
    <t>Dorothy</t>
  </si>
  <si>
    <t>CHL</t>
  </si>
  <si>
    <t>CDG</t>
  </si>
  <si>
    <t>Williamson</t>
  </si>
  <si>
    <t>Cedar Grove</t>
  </si>
  <si>
    <t>Powellton</t>
  </si>
  <si>
    <t>POW</t>
  </si>
  <si>
    <t>Matewan</t>
  </si>
  <si>
    <t>BCR</t>
  </si>
  <si>
    <t>Gilbert</t>
  </si>
  <si>
    <t>GIL</t>
  </si>
  <si>
    <t>INW</t>
  </si>
  <si>
    <t>Bradshaw</t>
  </si>
  <si>
    <t>BRD</t>
  </si>
  <si>
    <t>Iaeger</t>
  </si>
  <si>
    <t>Davy</t>
  </si>
  <si>
    <t>12.        NAME:</t>
  </si>
  <si>
    <t>13.        NAME:</t>
  </si>
  <si>
    <t>14.        NAME:</t>
  </si>
  <si>
    <t>15.        NAME:</t>
  </si>
  <si>
    <t>16.        NAME:</t>
  </si>
  <si>
    <t>17.        NAME:</t>
  </si>
  <si>
    <t>X</t>
  </si>
  <si>
    <t xml:space="preserve">THE INFORMATION REQUESTED IN THIS SECTION IS AN INTEGRAL PART OF THIS REPORT. IN THE EVENT THAT ITEMS REQUESTED IN THIS SECTION ARE NOT PROVIDED/ADDRESSED, THE REPORT WILL BE CONSIDERED INCOMPLETE. </t>
  </si>
  <si>
    <t>Quad outline --&gt;</t>
  </si>
  <si>
    <t>Federal Employer Identification Number for producer/original permit holder.</t>
  </si>
  <si>
    <t>Radnor</t>
  </si>
  <si>
    <t>COUNTY CODES</t>
  </si>
  <si>
    <t>STA</t>
  </si>
  <si>
    <t>Belmont</t>
  </si>
  <si>
    <t xml:space="preserve">SECTION I.   PRODUCER INFORMATION                           </t>
  </si>
  <si>
    <t>(C)</t>
  </si>
  <si>
    <t>(D)</t>
  </si>
  <si>
    <t>(E)</t>
  </si>
  <si>
    <t>KAN</t>
  </si>
  <si>
    <t>Matheny</t>
  </si>
  <si>
    <t>MTH</t>
  </si>
  <si>
    <t>Keedysville</t>
  </si>
  <si>
    <t>KEE</t>
  </si>
  <si>
    <t>Matoaka</t>
  </si>
  <si>
    <t>MTK</t>
  </si>
  <si>
    <t>Kenna</t>
  </si>
  <si>
    <t>KNA</t>
  </si>
  <si>
    <t>Maysville</t>
  </si>
  <si>
    <t>MAY</t>
  </si>
  <si>
    <t>Kentuck</t>
  </si>
  <si>
    <t>KNT</t>
  </si>
  <si>
    <t>McGraws</t>
  </si>
  <si>
    <t>MCG</t>
  </si>
  <si>
    <t>Kermit</t>
  </si>
  <si>
    <t>KER</t>
  </si>
  <si>
    <t>Meadow Bridge</t>
  </si>
  <si>
    <t>MDW</t>
  </si>
  <si>
    <t>Kettle</t>
  </si>
  <si>
    <t>KET</t>
  </si>
  <si>
    <t>Meadow Creek</t>
  </si>
  <si>
    <t>MDC</t>
  </si>
  <si>
    <t>Keyser</t>
  </si>
  <si>
    <t>KSR</t>
  </si>
  <si>
    <t>Medley</t>
  </si>
  <si>
    <t>MED</t>
  </si>
  <si>
    <t>Keystone</t>
  </si>
  <si>
    <t>KST</t>
  </si>
  <si>
    <t>Middlebourne</t>
  </si>
  <si>
    <t>MDB</t>
  </si>
  <si>
    <t>Kiahsville</t>
  </si>
  <si>
    <t>KIA</t>
  </si>
  <si>
    <t>Middleway</t>
  </si>
  <si>
    <t>MDL</t>
  </si>
  <si>
    <t>Kingwood</t>
  </si>
  <si>
    <t>KNG</t>
  </si>
  <si>
    <t>Milam</t>
  </si>
  <si>
    <t>MLM</t>
  </si>
  <si>
    <t>Kitzmiller</t>
  </si>
  <si>
    <t>KTZ</t>
  </si>
  <si>
    <t>Mill Creek</t>
  </si>
  <si>
    <t>MLC</t>
  </si>
  <si>
    <t>Knoxville</t>
  </si>
  <si>
    <t>KNX</t>
  </si>
  <si>
    <t>Millstone</t>
  </si>
  <si>
    <t>MLS</t>
  </si>
  <si>
    <t>Lake Lynn</t>
  </si>
  <si>
    <t>LKL</t>
  </si>
  <si>
    <t>Milo</t>
  </si>
  <si>
    <t>MLO</t>
  </si>
  <si>
    <t>Lake Sherwood</t>
  </si>
  <si>
    <t>LKS</t>
  </si>
  <si>
    <t>Milton</t>
  </si>
  <si>
    <t>MLT</t>
  </si>
  <si>
    <t>Laneville</t>
  </si>
  <si>
    <t>LNV</t>
  </si>
  <si>
    <t>Mingo</t>
  </si>
  <si>
    <t>MGO</t>
  </si>
  <si>
    <t>Largent</t>
  </si>
  <si>
    <t>LAR</t>
  </si>
  <si>
    <t>Minnehaha Springs</t>
  </si>
  <si>
    <t>MNN</t>
  </si>
  <si>
    <t>Lavalette</t>
  </si>
  <si>
    <t>LAV</t>
  </si>
  <si>
    <t>Moatstown</t>
  </si>
  <si>
    <t>MOA</t>
  </si>
  <si>
    <t>Lead Mine</t>
  </si>
  <si>
    <t>LED</t>
  </si>
  <si>
    <t>Monterey</t>
  </si>
  <si>
    <t>MRY</t>
  </si>
  <si>
    <t>Lerona</t>
  </si>
  <si>
    <t>LER</t>
  </si>
  <si>
    <t>Montgomery</t>
  </si>
  <si>
    <t>MGM</t>
  </si>
  <si>
    <t>Lester</t>
  </si>
  <si>
    <t>LES</t>
  </si>
  <si>
    <t>31 Monongalia</t>
  </si>
  <si>
    <t>Montrose</t>
  </si>
  <si>
    <t>MRS</t>
  </si>
  <si>
    <t>Levels</t>
  </si>
  <si>
    <t>LEV</t>
  </si>
  <si>
    <t>Moorefield</t>
  </si>
  <si>
    <t>MOR</t>
  </si>
  <si>
    <t>Lewisburg</t>
  </si>
  <si>
    <t>LEW</t>
  </si>
  <si>
    <t>Morgantown North</t>
  </si>
  <si>
    <t>MGN</t>
  </si>
  <si>
    <t>Lindside</t>
  </si>
  <si>
    <t>LIN</t>
  </si>
  <si>
    <t>Morgantown South</t>
  </si>
  <si>
    <t>MGS</t>
  </si>
  <si>
    <t>Little Birch</t>
  </si>
  <si>
    <t>LTB</t>
  </si>
  <si>
    <t>Moundsville</t>
  </si>
  <si>
    <t>MOU</t>
  </si>
  <si>
    <t>Little Hocking</t>
  </si>
  <si>
    <t>LTH</t>
  </si>
  <si>
    <t>Mount Alto</t>
  </si>
  <si>
    <t>MTA</t>
  </si>
  <si>
    <t>Littleton</t>
  </si>
  <si>
    <t>LTT</t>
  </si>
  <si>
    <t>Mount Clare</t>
  </si>
  <si>
    <t>MTC</t>
  </si>
  <si>
    <t>Liverpool</t>
  </si>
  <si>
    <t>LIV</t>
  </si>
  <si>
    <t>Mount Nebo</t>
  </si>
  <si>
    <t>MTN</t>
  </si>
  <si>
    <t>Lobelia</t>
  </si>
  <si>
    <t>LOB</t>
  </si>
  <si>
    <t>Mount Olive</t>
  </si>
  <si>
    <t>MTO</t>
  </si>
  <si>
    <t>Lockwood</t>
  </si>
  <si>
    <t>Mount Storm</t>
  </si>
  <si>
    <t>MTS</t>
  </si>
  <si>
    <t>Logan</t>
  </si>
  <si>
    <t>LOG</t>
  </si>
  <si>
    <t>Mount Storm Lake</t>
  </si>
  <si>
    <t>MSL</t>
  </si>
  <si>
    <t>Lonaconing</t>
  </si>
  <si>
    <t>LON</t>
  </si>
  <si>
    <t>Mountain Falls</t>
  </si>
  <si>
    <t>MTF</t>
  </si>
  <si>
    <t>Looneyville</t>
  </si>
  <si>
    <t>LOO</t>
  </si>
  <si>
    <t>Mountain Grove</t>
  </si>
  <si>
    <t>MTG</t>
  </si>
  <si>
    <t>Lorado</t>
  </si>
  <si>
    <t>LOR</t>
  </si>
  <si>
    <t>Mozark Mountain</t>
  </si>
  <si>
    <t>MZK</t>
  </si>
  <si>
    <t>Lost City</t>
  </si>
  <si>
    <t>LSC</t>
  </si>
  <si>
    <t>Mozer</t>
  </si>
  <si>
    <t>MZR</t>
  </si>
  <si>
    <t>Mud</t>
  </si>
  <si>
    <t>MUD</t>
  </si>
  <si>
    <t>Pilot Knob</t>
  </si>
  <si>
    <t>PIL</t>
  </si>
  <si>
    <t>Mullens</t>
  </si>
  <si>
    <t>MUL</t>
  </si>
  <si>
    <t>Pine Grove</t>
  </si>
  <si>
    <t>PNG</t>
  </si>
  <si>
    <t>Mustoe</t>
  </si>
  <si>
    <t>MUS</t>
  </si>
  <si>
    <t>Pineville</t>
  </si>
  <si>
    <t>PNV</t>
  </si>
  <si>
    <t>Myrtle</t>
  </si>
  <si>
    <t>MYR</t>
  </si>
  <si>
    <t>Pipestem</t>
  </si>
  <si>
    <t>PIP</t>
  </si>
  <si>
    <t>Narrows</t>
  </si>
  <si>
    <t>NAR</t>
  </si>
  <si>
    <t>LCK</t>
  </si>
  <si>
    <t>Franklin</t>
  </si>
  <si>
    <t>Friendsville</t>
  </si>
  <si>
    <t>BAK</t>
  </si>
  <si>
    <t>BRC</t>
  </si>
  <si>
    <t>Masontown</t>
  </si>
  <si>
    <t>Davis</t>
  </si>
  <si>
    <t>Addison</t>
  </si>
  <si>
    <t>ADD</t>
  </si>
  <si>
    <t>Beverly West</t>
  </si>
  <si>
    <t>BVW</t>
  </si>
  <si>
    <t>Adolph</t>
  </si>
  <si>
    <t>ADO</t>
  </si>
  <si>
    <t>Big Chimney</t>
  </si>
  <si>
    <t>BCH</t>
  </si>
  <si>
    <t>Adrian</t>
  </si>
  <si>
    <t>ADR</t>
  </si>
  <si>
    <t>Big Creek</t>
  </si>
  <si>
    <t>Alderson</t>
  </si>
  <si>
    <t>ALD</t>
  </si>
  <si>
    <t>Big Isaac</t>
  </si>
  <si>
    <t>BIS</t>
  </si>
  <si>
    <t>Alleghany</t>
  </si>
  <si>
    <t>ALL</t>
  </si>
  <si>
    <t>Big Pool</t>
  </si>
  <si>
    <t>BPL</t>
  </si>
  <si>
    <t>Alton</t>
  </si>
  <si>
    <t>ALT</t>
  </si>
  <si>
    <t>Big Run</t>
  </si>
  <si>
    <t>BGR</t>
  </si>
  <si>
    <t>Alum Creek</t>
  </si>
  <si>
    <t>ALM</t>
  </si>
  <si>
    <t>Blackbird Knob</t>
  </si>
  <si>
    <t>BKK</t>
  </si>
  <si>
    <t>Alvon</t>
  </si>
  <si>
    <t>ALV</t>
  </si>
  <si>
    <t>Blacksville</t>
  </si>
  <si>
    <t>BKV</t>
  </si>
  <si>
    <t>Amherstdale</t>
  </si>
  <si>
    <t>AMH</t>
  </si>
  <si>
    <t>Blackwater Falls</t>
  </si>
  <si>
    <t>BLK</t>
  </si>
  <si>
    <t>Amonate</t>
  </si>
  <si>
    <t>AMO</t>
  </si>
  <si>
    <t>Blue Creek</t>
  </si>
  <si>
    <t>BLC</t>
  </si>
  <si>
    <t>Anawalt</t>
  </si>
  <si>
    <t>ANA</t>
  </si>
  <si>
    <t>Bluefield</t>
  </si>
  <si>
    <t>BLF</t>
  </si>
  <si>
    <t xml:space="preserve">Annamoriah </t>
  </si>
  <si>
    <t>ANN</t>
  </si>
  <si>
    <t>Bowden</t>
  </si>
  <si>
    <t>BOW</t>
  </si>
  <si>
    <t>Ansted</t>
  </si>
  <si>
    <t>ANS</t>
  </si>
  <si>
    <t>Anthony</t>
  </si>
  <si>
    <t xml:space="preserve">ANY </t>
  </si>
  <si>
    <t>Bramwell</t>
  </si>
  <si>
    <t>BRM</t>
  </si>
  <si>
    <t>Anticoh</t>
  </si>
  <si>
    <t>ACH</t>
  </si>
  <si>
    <t>Branchland</t>
  </si>
  <si>
    <t>Apple Grove</t>
  </si>
  <si>
    <t>APP</t>
  </si>
  <si>
    <t>Brandonville</t>
  </si>
  <si>
    <t>BRV</t>
  </si>
  <si>
    <t>Arlee</t>
  </si>
  <si>
    <t>ARL</t>
  </si>
  <si>
    <t>Brandywine</t>
  </si>
  <si>
    <t>BRW</t>
  </si>
  <si>
    <t>Arnett</t>
  </si>
  <si>
    <t>ARN</t>
  </si>
  <si>
    <t>Brownton</t>
  </si>
  <si>
    <t>BRO</t>
  </si>
  <si>
    <t>Arnoldsburg</t>
  </si>
  <si>
    <t>ARD</t>
  </si>
  <si>
    <t>Bruceton Mills</t>
  </si>
  <si>
    <t>BRU</t>
  </si>
  <si>
    <t>Artemas</t>
  </si>
  <si>
    <t>ART</t>
  </si>
  <si>
    <t>Buchannon</t>
  </si>
  <si>
    <t>BUC</t>
  </si>
  <si>
    <t>Asbury</t>
  </si>
  <si>
    <t>ASB</t>
  </si>
  <si>
    <t>Burlington</t>
  </si>
  <si>
    <t>BRL</t>
  </si>
  <si>
    <t>Athalia</t>
  </si>
  <si>
    <t>ATL</t>
  </si>
  <si>
    <t>Burnaugh</t>
  </si>
  <si>
    <t>BNA</t>
  </si>
  <si>
    <t>Athens</t>
  </si>
  <si>
    <t>ATN</t>
  </si>
  <si>
    <t>Burning Springs</t>
  </si>
  <si>
    <t>BNS</t>
  </si>
  <si>
    <t>Auburn</t>
  </si>
  <si>
    <t>AUB</t>
  </si>
  <si>
    <t>Burnsville</t>
  </si>
  <si>
    <t>BNV</t>
  </si>
  <si>
    <t>Audra</t>
  </si>
  <si>
    <t>AUD</t>
  </si>
  <si>
    <t>Burnt House</t>
  </si>
  <si>
    <t>BTH</t>
  </si>
  <si>
    <t>Augusta</t>
  </si>
  <si>
    <t>AUG</t>
  </si>
  <si>
    <t>Businessburg</t>
  </si>
  <si>
    <t>BUS</t>
  </si>
  <si>
    <t>Aurora</t>
  </si>
  <si>
    <t>AUR</t>
  </si>
  <si>
    <t>Cairo</t>
  </si>
  <si>
    <t>CAI</t>
  </si>
  <si>
    <t>Baileysville</t>
  </si>
  <si>
    <t>BAI</t>
  </si>
  <si>
    <t>Camden</t>
  </si>
  <si>
    <t>CMD</t>
  </si>
  <si>
    <t>Baker</t>
  </si>
  <si>
    <t>STC 12:36 (oth)</t>
  </si>
  <si>
    <t xml:space="preserve">Resource Reported :  Identify the mineral resource being reported (limestone, sandstone, salt brine, etc.). </t>
  </si>
  <si>
    <t>Quarry</t>
  </si>
  <si>
    <t xml:space="preserve">Recovery Rate - List the percentage (to the nearest whole percent) of the natural resource tonnage that is </t>
  </si>
  <si>
    <t xml:space="preserve">tons-in-place. </t>
  </si>
  <si>
    <t xml:space="preserve">natural resource minerals other than coal, the maximum life is 15 years, and for salt wells maximum life is </t>
  </si>
  <si>
    <t xml:space="preserve">Mined-Out Acres - Report acreage of properties where natural resource other than coal is owned, but has </t>
  </si>
  <si>
    <t xml:space="preserve">Barren Acres - Report acreage of properties where natural resource right other than coal are owned, but </t>
  </si>
  <si>
    <t xml:space="preserve">the natural resource does not exist because of erosion, wash-out, non deposition, etc. </t>
  </si>
  <si>
    <t xml:space="preserve">AREA RESERVED FOR WV PROPERTY TAX OFFICE USE. </t>
  </si>
  <si>
    <t xml:space="preserve">YOUR NAME &amp; TITLE: </t>
  </si>
  <si>
    <t>EMPLOYER, IF APPLICABLE:</t>
  </si>
  <si>
    <t>WV STATE TAX DEPARTMENT</t>
  </si>
  <si>
    <t>MINED MINERALS GIS SECTION</t>
  </si>
  <si>
    <t>STATE OF:</t>
  </si>
  <si>
    <t>COUNTY OF:</t>
  </si>
  <si>
    <t xml:space="preserve">      SIGNED:</t>
  </si>
  <si>
    <t xml:space="preserve">          PHONE: (304) 558-3940</t>
  </si>
  <si>
    <t>TO ALL PERMIT HOLDERS OF NATURAL RESOURCES OTHER THAN COAL, OIL OR NATURAL GAS:</t>
  </si>
  <si>
    <t>PERMIT HOLDER'S ADDRESS</t>
  </si>
  <si>
    <t>In accordance with Legislative Rule § 110.1K-1 Valuation of  Natural Resources Other Coal, Oil or Natural Gas for Ad Valorem Property Tax Purposes</t>
  </si>
  <si>
    <t xml:space="preserve">It would be to your benefit if you include an electronic/digital file of your map in any of the following formats, MapInfo (.tab), ESRI Shapefile (.shp), Universal CAD format (.dxf), Microstation (.dgn), or AutoCAD drawing (.dwg) format. While your firm may use a different CAD platform, all project CAD files shall be submitted in clean and usable MapInfo (.tab), ESRI Shapefile (.shp), Universal CAD format (.dxf), Microstation (.dgn), or AutoCAD drawing (.dwg) format, and should be an authentic representation of parcels included in an Active or Reserve return.
The Mined Minerals GIS Unit preferred Coordinate System for digital format drawings and map submission is Universal Transverse Mercator (UTM), North American Datum (NAD) Zone 17 or 18. (UTM NAD 83 Zone 17 or 18). The recommended unit measure is the US survey meter.  We no longer accept files using NAD 27 WV-S, NAD 27 WV-N or Lat/Lon. The coordinate system needs to be clearly marked on the media label.
</t>
  </si>
  <si>
    <r>
      <t xml:space="preserve">The following are map requirements that must be included with the 2019 Annual Appraisal for Production of Natural Resources Other than Coal:                                                                                                                                                                       
1) Include a map at 1”=2000’ or larger scale.  
2) Show all parcels, with boundaries in the permitted operation clearly marked.  
3) Land book identification parcel numbers must be indicated on the map.   
4) Map should show original outcrop area, areas of mineable active, mineable inactive/reserves, unmineable, mined-out and barren.  
5) Map should be indexed to standard topographic quadrangle for location detail. 
6) Legend must be complete and easily identified by pattern &amp;/or color.
</t>
    </r>
    <r>
      <rPr>
        <b/>
        <sz val="22"/>
        <rFont val="Tahoma"/>
        <family val="2"/>
      </rPr>
      <t xml:space="preserve">
</t>
    </r>
  </si>
  <si>
    <t xml:space="preserve">                             </t>
  </si>
  <si>
    <t xml:space="preserve">          FAX:      (304) 558-1843</t>
  </si>
  <si>
    <t xml:space="preserve">reported to the Office of Miner's Health, Safety, and Training divided by the calculated whole-bed </t>
  </si>
  <si>
    <t xml:space="preserve">recovered through the mining and preparation processes. The recovery rate should reflect tonnage as </t>
  </si>
  <si>
    <t xml:space="preserve">35 active acres per well. </t>
  </si>
  <si>
    <t xml:space="preserve">Active Acres - Average annual acres mined x mine life, or maximum life (whichever is lowest).      </t>
  </si>
  <si>
    <t xml:space="preserve">been depleted by prior mining operations. This includes areas that are restricted by permitting regulations.  </t>
  </si>
  <si>
    <t>TAX YEAR 2022</t>
  </si>
  <si>
    <t xml:space="preserve"> 3.  West Virginia (Mining) Permit Number                                                    </t>
  </si>
  <si>
    <r>
      <t xml:space="preserve">     (reported mined mined tons </t>
    </r>
    <r>
      <rPr>
        <sz val="16"/>
        <color indexed="8"/>
        <rFont val="Calibri"/>
        <family val="2"/>
      </rPr>
      <t>÷</t>
    </r>
    <r>
      <rPr>
        <sz val="16"/>
        <color indexed="8"/>
        <rFont val="Tahoma"/>
        <family val="2"/>
      </rPr>
      <t xml:space="preserve"> tons-in-place).</t>
    </r>
  </si>
  <si>
    <t xml:space="preserve">must be entered here.  See WV Legislative Rule § 110-1K-4.1.1 for valuing information.  </t>
  </si>
  <si>
    <t>Without ADEQUATE exaplanations, modifications to your mineable acreage may be made</t>
  </si>
  <si>
    <t xml:space="preserve">based on all resources available. </t>
  </si>
  <si>
    <t xml:space="preserve">TOTAL UNM ACS INVOLVED IN MINE </t>
  </si>
  <si>
    <t>TOTAL BRN ACS INVOLVED IN MINE</t>
  </si>
  <si>
    <t xml:space="preserve">USE SPACE BELOW FOR ANY ADDITIONAL COMMMENTS REGARDING THIS PERMIT: </t>
  </si>
  <si>
    <t xml:space="preserve"> SECTION VI PARCEL INFORMATION, Cont'd                                           </t>
  </si>
  <si>
    <t xml:space="preserve">PRICE WHOLESALE FOB:  </t>
  </si>
  <si>
    <t xml:space="preserve">PRICE RETAIL FOB:  </t>
  </si>
  <si>
    <t xml:space="preserve">The following information IS REQUIRED with the Annual Appraisal Report.                                                                                         </t>
  </si>
  <si>
    <t>LEASES:</t>
  </si>
  <si>
    <t xml:space="preserve">DATE:    </t>
  </si>
  <si>
    <t xml:space="preserve">COUNTY:    </t>
  </si>
  <si>
    <t xml:space="preserve">DISTRICT:    </t>
  </si>
  <si>
    <t xml:space="preserve">DEED BOOK &amp; PAGE:    </t>
  </si>
  <si>
    <t xml:space="preserve">ACRES:    </t>
  </si>
  <si>
    <t xml:space="preserve">VALUE SURFACE/IMPROVEMENT:   </t>
  </si>
  <si>
    <t xml:space="preserve">VALUE OF RESOURCE:    </t>
  </si>
  <si>
    <t xml:space="preserve">GRANTOR:    </t>
  </si>
  <si>
    <t xml:space="preserve">GRANTEE:    </t>
  </si>
  <si>
    <t xml:space="preserve">LESSOR:     </t>
  </si>
  <si>
    <t xml:space="preserve">LESSEE:     </t>
  </si>
  <si>
    <t xml:space="preserve">ROYALTY ($ and/or %):      </t>
  </si>
  <si>
    <t xml:space="preserve">TOTAL PRICE:     </t>
  </si>
  <si>
    <t xml:space="preserve">SIGNATURE PAGE for the ANNUAL APPRAISAL REPORT for PRODUCTION of NATURAL RESOURCES OTHER THAN COAL   </t>
  </si>
  <si>
    <t xml:space="preserve"> SECTION V.                                                     </t>
  </si>
  <si>
    <t xml:space="preserve">RESOURCE INFORMATION (for total mining operation) </t>
  </si>
  <si>
    <t>6.   (A)   2020</t>
  </si>
  <si>
    <t xml:space="preserve">2* Please report by grouping (1) county &amp; (1) tax district. Separate counties/districts by filling out ADDITIONAL COPIES of this Section for EACH COUNTY/DISTRICT. </t>
  </si>
  <si>
    <t xml:space="preserve">1*  List all ACTIVE PARCELS FIRST (mined on recently or actively), and ALL OWNERSHIP interests for each. </t>
  </si>
  <si>
    <t>4*Failure to provide correct parcel ID &amp; owner interest for pcls in the operation will result in the appraisal being placed on the producer or a pcl that our Office deems adequate.</t>
  </si>
  <si>
    <t xml:space="preserve">PROPERTY ACREAGE - If the acreage involved in the op. for any owner is only a portion of the tract, enter the permitted acreage in the first box &amp; the total deed parcel acreage in the shaded box below.  </t>
  </si>
  <si>
    <t xml:space="preserve">**Numbers below columns denote other Appraisal form line items that should match the column total calculcated in the box above it. </t>
  </si>
  <si>
    <t>ANNUAL APPRAISAL REPORT FOR PRODUCTION OF NATURAL RESOURCES</t>
  </si>
  <si>
    <r>
      <rPr>
        <b/>
        <i/>
        <sz val="26"/>
        <rFont val="Tahoma"/>
        <family val="2"/>
      </rPr>
      <t xml:space="preserve">OTHER </t>
    </r>
    <r>
      <rPr>
        <b/>
        <sz val="26"/>
        <rFont val="Tahoma"/>
        <family val="2"/>
      </rPr>
      <t xml:space="preserve">THAN COAL, OIL OR NATURAL GAS </t>
    </r>
  </si>
  <si>
    <t>FILING INSTRUCTIONS for</t>
  </si>
  <si>
    <t>HOW SHOULD MINING OPERATION(S) BE REPORTED?</t>
  </si>
  <si>
    <t xml:space="preserve">WHEN IS THIS REPORT DUE?                                 </t>
  </si>
  <si>
    <t xml:space="preserve">WHAT IS COMPULSARY, AND WHAT IS VOLUNTARY?                                 </t>
  </si>
  <si>
    <r>
      <rPr>
        <b/>
        <sz val="22"/>
        <color theme="1"/>
        <rFont val="Tahoma"/>
        <family val="2"/>
      </rPr>
      <t xml:space="preserve">All information is required </t>
    </r>
    <r>
      <rPr>
        <sz val="22"/>
        <color theme="1"/>
        <rFont val="Tahoma"/>
        <family val="2"/>
      </rPr>
      <t>including Section VII Additional Information. Incomplete reports may be rejected or</t>
    </r>
  </si>
  <si>
    <t xml:space="preserve">and also be submitted to the Assessor of the county where the parcels are located. </t>
  </si>
  <si>
    <r>
      <t xml:space="preserve">This report is due on or before </t>
    </r>
    <r>
      <rPr>
        <b/>
        <sz val="22"/>
        <color rgb="FF000000"/>
        <rFont val="Tahoma"/>
        <family val="2"/>
      </rPr>
      <t>MAY 1st</t>
    </r>
    <r>
      <rPr>
        <sz val="22"/>
        <color rgb="FF000000"/>
        <rFont val="Tahoma"/>
        <family val="2"/>
      </rPr>
      <t xml:space="preserve"> to the address listed at the end of this report on the signature page.</t>
    </r>
    <r>
      <rPr>
        <b/>
        <sz val="22"/>
        <color rgb="FF000000"/>
        <rFont val="Tahoma"/>
        <family val="2"/>
      </rPr>
      <t xml:space="preserve"> </t>
    </r>
  </si>
  <si>
    <t>MINE NAME:</t>
  </si>
  <si>
    <t>Name of mine</t>
  </si>
  <si>
    <t>PRODUCER/PERMIT HOLDER:</t>
  </si>
  <si>
    <t>Producer or party that the original permit was issued to.</t>
  </si>
  <si>
    <t xml:space="preserve">PERMIT HOLDER'S ADDRESS: </t>
  </si>
  <si>
    <t>Producer/original permit holder's primary office or corporate tax office.</t>
  </si>
  <si>
    <t xml:space="preserve">For the office of the producer/original permit holder   </t>
  </si>
  <si>
    <t xml:space="preserve">Name of contractor if different from the producer/original permit holder. </t>
  </si>
  <si>
    <t>Preparer of this report and/or agent to be contacted for additional information.</t>
  </si>
  <si>
    <t>PREPARER'S PHONE #</t>
  </si>
  <si>
    <t xml:space="preserve">PRODUCER /        PERMIT HOLDER </t>
  </si>
  <si>
    <t>CONTRACTOR NAME    (if applicable)</t>
  </si>
  <si>
    <t>PREPARER'S PHONE # and EMAIL:</t>
  </si>
  <si>
    <t>Telephone number and email contact information of preparer.</t>
  </si>
  <si>
    <t xml:space="preserve">SECTION II.  PRODUCTION INFORMATION                            </t>
  </si>
  <si>
    <r>
      <t>In the event an</t>
    </r>
    <r>
      <rPr>
        <b/>
        <sz val="22"/>
        <color rgb="FF000000"/>
        <rFont val="Tahoma"/>
        <family val="2"/>
      </rPr>
      <t xml:space="preserve"> incorrect and/or incomplete report</t>
    </r>
    <r>
      <rPr>
        <sz val="22"/>
        <color indexed="8"/>
        <rFont val="Tahoma"/>
        <family val="2"/>
      </rPr>
      <t xml:space="preserve"> is filed your value </t>
    </r>
    <r>
      <rPr>
        <i/>
        <sz val="22"/>
        <color rgb="FF000000"/>
        <rFont val="Tahoma"/>
        <family val="2"/>
      </rPr>
      <t>will be estimated</t>
    </r>
    <r>
      <rPr>
        <sz val="22"/>
        <color rgb="FF000000"/>
        <rFont val="Tahoma"/>
        <family val="2"/>
      </rPr>
      <t xml:space="preserve"> based on the best </t>
    </r>
  </si>
  <si>
    <t>Information contained in Section V parcel pages must be shared with the appropriate natural resource owners identified,</t>
  </si>
  <si>
    <t>SECTION III.  PRODUCTION OF THE RESOURCE</t>
  </si>
  <si>
    <t xml:space="preserve">      </t>
  </si>
  <si>
    <t xml:space="preserve">the Office of Miner's Health, Safety, and Training.  Also answer the flag for "in operation".  </t>
  </si>
  <si>
    <t>Thickness of Mined Resource - List out to hundredths of feet the measurement of all visible natural resource</t>
  </si>
  <si>
    <t xml:space="preserve">in your mining unit(s) for the three (3) most recent calendar years preceding the assessment date. </t>
  </si>
  <si>
    <t xml:space="preserve">If production has not occurred in either the second or third most recent years, the arithmetic means of the </t>
  </si>
  <si>
    <t xml:space="preserve">available one or two years thickness shall be used.  </t>
  </si>
  <si>
    <t xml:space="preserve">reported to the Office of Miner's Health Safety, and Training for the (3) most recent calendar years indicated. </t>
  </si>
  <si>
    <t xml:space="preserve">Annualized Production - Indicate the annualized production if not in operation for the entire calendar year.  This </t>
  </si>
  <si>
    <t>calculation can be performed by the following method:</t>
  </si>
  <si>
    <t xml:space="preserve"> 4.  In what topographic quad and section is the mine located?</t>
  </si>
  <si>
    <t xml:space="preserve"> 6.  Thickness of Mined Resource:  </t>
  </si>
  <si>
    <t>1.  Resource Reported (salt, limestone, sandstone, clay/shale, sand/gravel):</t>
  </si>
  <si>
    <t xml:space="preserve">   (A) CALENDAR YR. 2020</t>
  </si>
  <si>
    <t xml:space="preserve">   (B) CALENDAR YR. 2019</t>
  </si>
  <si>
    <t xml:space="preserve">   (C) CALENDAR YR. 2018</t>
  </si>
  <si>
    <r>
      <rPr>
        <b/>
        <sz val="18"/>
        <color rgb="FF000000"/>
        <rFont val="Times New Roman"/>
        <family val="1"/>
      </rPr>
      <t xml:space="preserve">    </t>
    </r>
    <r>
      <rPr>
        <b/>
        <u/>
        <sz val="18"/>
        <color indexed="8"/>
        <rFont val="Times New Roman"/>
        <family val="1"/>
      </rPr>
      <t>IN TONS</t>
    </r>
  </si>
  <si>
    <t xml:space="preserve">*(Tons produced)x(12 months/months in production)* </t>
  </si>
  <si>
    <r>
      <t xml:space="preserve">Average annual acres mined -  See WV Legislative Rules § 110.1K-3.3 definition, and </t>
    </r>
    <r>
      <rPr>
        <sz val="22"/>
        <rFont val="Tahoma"/>
        <family val="2"/>
      </rPr>
      <t>§ 110-1K-4.1.3 process.</t>
    </r>
  </si>
  <si>
    <t xml:space="preserve">"...the three most recent calendar years preceding the assessment date... if there was no production in either </t>
  </si>
  <si>
    <t>the second and/or third most recent calendar years, an arithmetic mean of the available year(s) production</t>
  </si>
  <si>
    <t>shall be used."</t>
  </si>
  <si>
    <t xml:space="preserve">Thickness - Indicate the actual thickness (if not automatically prepopulated from Section II, 6) as defined by WV </t>
  </si>
  <si>
    <t xml:space="preserve">Legislative Rule § 110-1K-4.1.5 a&amp;b.  </t>
  </si>
  <si>
    <t xml:space="preserve">SECTION V.  RESOURCE INFORMATION (FOR TOTAL MINING OPERATION)                           </t>
  </si>
  <si>
    <t xml:space="preserve">IF the mining operation was PERMANENTLY CLOSED, not temporarily idle or closed, PRIOR to the January 1st that </t>
  </si>
  <si>
    <t>follows the calendar year of operation being filed for, fill out Section IV and omit Section V.</t>
  </si>
  <si>
    <t>If operations are TEMPORARILY CLOSED prior to Jan. 1st, fill out Section IV and continue completing the full report</t>
  </si>
  <si>
    <t>being sure to place all of the remaining mineable acreage in the reserve acres column of Section VI.</t>
  </si>
  <si>
    <t xml:space="preserve"> 2.  (A) Total Property Acreage Associated with Operation as of December 31st: </t>
  </si>
  <si>
    <t xml:space="preserve">      (B) Total Mineable Acreage of Resource as of December 31st:</t>
  </si>
  <si>
    <t xml:space="preserve"> 5.  Type of Operation  (Quarry/Salt) :                                     </t>
  </si>
  <si>
    <r>
      <t xml:space="preserve">A separate report must be filed for </t>
    </r>
    <r>
      <rPr>
        <sz val="22"/>
        <rFont val="Tahoma"/>
        <family val="2"/>
      </rPr>
      <t>each county if acreage is in more than one county</t>
    </r>
    <r>
      <rPr>
        <sz val="22"/>
        <color indexed="8"/>
        <rFont val="Tahoma"/>
        <family val="2"/>
      </rPr>
      <t xml:space="preserve">. Split tonnage between counties based on the percentage of active acres (Sect. V) you assign to each. Field at top of report has dropdown options.  </t>
    </r>
  </si>
  <si>
    <t xml:space="preserve">List all counties included in this operation. </t>
  </si>
  <si>
    <t>Percentage of active ac. assigned per county</t>
  </si>
  <si>
    <t>MULTI-COUNTY PRODUCTION OPERATIONS</t>
  </si>
  <si>
    <t xml:space="preserve">estimated based on the best information the Department can gather or infer. </t>
  </si>
  <si>
    <r>
      <rPr>
        <sz val="22"/>
        <color rgb="FF000000"/>
        <rFont val="Tahoma"/>
        <family val="2"/>
      </rPr>
      <t>information the Department can gather or infer concerning the producer and/or the property.</t>
    </r>
    <r>
      <rPr>
        <sz val="22"/>
        <color indexed="8"/>
        <rFont val="Tahoma"/>
        <family val="2"/>
      </rPr>
      <t xml:space="preserve"> </t>
    </r>
  </si>
  <si>
    <t xml:space="preserve">for further information concerning valuation, penalties, and remedies provided by Law. </t>
  </si>
  <si>
    <r>
      <rPr>
        <b/>
        <sz val="22"/>
        <color theme="1"/>
        <rFont val="Tahoma"/>
        <family val="2"/>
      </rPr>
      <t xml:space="preserve">Refer to </t>
    </r>
    <r>
      <rPr>
        <sz val="22"/>
        <color theme="1"/>
        <rFont val="Tahoma"/>
        <family val="2"/>
      </rPr>
      <t>WV Legislative Rule §110-1K, and WV Code(s) §11-1C-10, §11-1C-14, §11-3-10, and §11-6K-1 through 6K-6</t>
    </r>
  </si>
  <si>
    <t>acres and hundredths of an acre, the acreage of the natural resource that may be mined using generally</t>
  </si>
  <si>
    <t xml:space="preserve">Total Property Acreage associated with Mine Operation -  Report and map contiguous parcels, regardless of </t>
  </si>
  <si>
    <t xml:space="preserve">accepted mining practices and suitable equipment. </t>
  </si>
  <si>
    <t>Salt Well (35 active acres per well)</t>
  </si>
  <si>
    <r>
      <rPr>
        <sz val="22"/>
        <color rgb="FF000000"/>
        <rFont val="Tahoma"/>
        <family val="2"/>
      </rPr>
      <t>Total Mineable Acreage as of 11:59pm on DECEMBER 31st of the reporting calendar year -</t>
    </r>
    <r>
      <rPr>
        <sz val="22"/>
        <color indexed="8"/>
        <rFont val="Tahoma"/>
        <family val="2"/>
      </rPr>
      <t xml:space="preserve">List in </t>
    </r>
  </si>
  <si>
    <t xml:space="preserve">IF USING EXCEL, once 8A-C above have been entered, SOME FIELDS BELOW WILL AUTOMATICALLY CALCULATE / POPULATE. The months in production below have a DEFAULT of 12 MONTHS - BE SURE the correct ACTUAL NUMBER OF MONTHS IN OPERATION is entered in 8A-C above.  </t>
  </si>
  <si>
    <r>
      <t xml:space="preserve">If mining took place in all 3 years, </t>
    </r>
    <r>
      <rPr>
        <u/>
        <sz val="18"/>
        <rFont val="Times New Roman"/>
        <family val="1"/>
      </rPr>
      <t>multiply each year's production by rates shown under "3 years"</t>
    </r>
    <r>
      <rPr>
        <sz val="18"/>
        <color indexed="8"/>
        <rFont val="Times New Roman"/>
        <family val="1"/>
      </rPr>
      <t xml:space="preserve">.  If mining took place in 2 years, </t>
    </r>
    <r>
      <rPr>
        <u/>
        <sz val="18"/>
        <color indexed="8"/>
        <rFont val="Times New Roman"/>
        <family val="1"/>
      </rPr>
      <t>multiply each year by rates shown under "2 years"</t>
    </r>
    <r>
      <rPr>
        <sz val="18"/>
        <color indexed="8"/>
        <rFont val="Times New Roman"/>
        <family val="1"/>
      </rPr>
      <t xml:space="preserve">.  If mining took place in 1 year only, </t>
    </r>
    <r>
      <rPr>
        <u/>
        <sz val="18"/>
        <color indexed="8"/>
        <rFont val="Times New Roman"/>
        <family val="1"/>
      </rPr>
      <t>multiply by rate shown under "1 year"</t>
    </r>
    <r>
      <rPr>
        <sz val="18"/>
        <color indexed="8"/>
        <rFont val="Times New Roman"/>
        <family val="1"/>
      </rPr>
      <t xml:space="preserve">. Do not multiply production by more than 1 rate. </t>
    </r>
  </si>
  <si>
    <r>
      <t xml:space="preserve">9.  Annualized Production  </t>
    </r>
    <r>
      <rPr>
        <sz val="18"/>
        <color rgb="FF000000"/>
        <rFont val="Tahoma"/>
        <family val="2"/>
      </rPr>
      <t>(WV Legislative Rule § 110.1K-3.3)</t>
    </r>
    <r>
      <rPr>
        <b/>
        <sz val="18"/>
        <color indexed="8"/>
        <rFont val="Tahoma"/>
        <family val="2"/>
      </rPr>
      <t xml:space="preserve"> :</t>
    </r>
  </si>
  <si>
    <t>(*)       X</t>
  </si>
  <si>
    <t>(*) Density factors: LIMESTONE: 3600, SANDSTONE: 3400, SAND/GRAVEL: 2400, CLAY/SHALE: 3500, SALT: 2950 (35 active ac. per well)</t>
  </si>
  <si>
    <r>
      <t xml:space="preserve">All permitted mining operations must file this return, see WV Legislative Rule § 110-1K.4.1.2.a - f., but if the operation was </t>
    </r>
    <r>
      <rPr>
        <b/>
        <sz val="18"/>
        <color rgb="FF000000"/>
        <rFont val="Arial"/>
        <family val="2"/>
      </rPr>
      <t>permanently closed</t>
    </r>
    <r>
      <rPr>
        <sz val="18"/>
        <color indexed="8"/>
        <rFont val="Arial"/>
        <family val="2"/>
      </rPr>
      <t xml:space="preserve"> (not temporarily closed or idled) prior to </t>
    </r>
    <r>
      <rPr>
        <b/>
        <sz val="18"/>
        <color rgb="FF000000"/>
        <rFont val="Arial"/>
        <family val="2"/>
      </rPr>
      <t>January 1</t>
    </r>
    <r>
      <rPr>
        <sz val="18"/>
        <color indexed="8"/>
        <rFont val="Arial"/>
        <family val="2"/>
      </rPr>
      <t xml:space="preserve">, complete this section and skip Section V.  </t>
    </r>
    <r>
      <rPr>
        <sz val="18"/>
        <color rgb="FF000000"/>
        <rFont val="Arial"/>
        <family val="2"/>
      </rPr>
      <t xml:space="preserve">If mining operations are </t>
    </r>
    <r>
      <rPr>
        <b/>
        <sz val="18"/>
        <color rgb="FF000000"/>
        <rFont val="Arial"/>
        <family val="2"/>
      </rPr>
      <t>temporarily closed</t>
    </r>
    <r>
      <rPr>
        <sz val="18"/>
        <color rgb="FF000000"/>
        <rFont val="Arial"/>
        <family val="2"/>
      </rPr>
      <t xml:space="preserve"> as of January 1, complete this section and continue completing the total report being sure to place all mineable acreage in the reserve status (column) in Section VI.  </t>
    </r>
    <r>
      <rPr>
        <u/>
        <sz val="18"/>
        <color indexed="8"/>
        <rFont val="Arial"/>
        <family val="2"/>
      </rPr>
      <t xml:space="preserve">  </t>
    </r>
  </si>
  <si>
    <t>ac. (also 2A)</t>
  </si>
  <si>
    <t>ac. (also 2B)</t>
  </si>
  <si>
    <t xml:space="preserve">(B)  Total Mineable Acreage of Natural Resource </t>
  </si>
  <si>
    <t>(10)</t>
  </si>
  <si>
    <t xml:space="preserve">         (**) MAXIMUM LIFE Natural Resource other than coal = 15 YRS.; Salt = active mining portion around each salt well is a maximum of 35 acres.  After a well's 1st year production, active mining property shall be derived by subtracting acres mined from the 35 acres.  </t>
  </si>
  <si>
    <t xml:space="preserve">          (11B)</t>
  </si>
  <si>
    <t xml:space="preserve">  /  Average Annual</t>
  </si>
  <si>
    <t xml:space="preserve">      Acres Mined</t>
  </si>
  <si>
    <t>11.  RESOURCE ACREAGE CLASSIFICATION AS OF DECEMBER 31st of the PRODUCTION YEAR:</t>
  </si>
  <si>
    <r>
      <t xml:space="preserve">13.   VALUATION CATEGORIES </t>
    </r>
    <r>
      <rPr>
        <sz val="16"/>
        <color rgb="FF000000"/>
        <rFont val="Arial"/>
        <family val="2"/>
      </rPr>
      <t>(For definitions see WV Legislative Rule § 110.1K-3)</t>
    </r>
    <r>
      <rPr>
        <sz val="18"/>
        <color indexed="8"/>
        <rFont val="Arial"/>
        <family val="2"/>
      </rPr>
      <t>:</t>
    </r>
    <r>
      <rPr>
        <sz val="12"/>
        <rFont val="Arial"/>
        <family val="2"/>
      </rPr>
      <t xml:space="preserve">                                                 </t>
    </r>
  </si>
  <si>
    <t>Average Annual        Acres Mined</t>
  </si>
  <si>
    <t xml:space="preserve">  x   Mine Life</t>
  </si>
  <si>
    <t>(12)</t>
  </si>
  <si>
    <t xml:space="preserve">  -   Active Acres</t>
  </si>
  <si>
    <t xml:space="preserve">  (11B)</t>
  </si>
  <si>
    <t xml:space="preserve">  (13A)</t>
  </si>
  <si>
    <t xml:space="preserve">Total Property Acreage Associated with Mine Operation - All acres in the permit, see also Section II, line 2A. </t>
  </si>
  <si>
    <t xml:space="preserve">Total Mineable Acreage - Acres calculated yearly based on activity, summed on the parcel pages, also line 2B.  </t>
  </si>
  <si>
    <t xml:space="preserve">Estimated Mine Life, in Years - Divide calculcated mineable acres by average annual acres mined. Note that for all </t>
  </si>
  <si>
    <t xml:space="preserve">Valuation Categories                     </t>
  </si>
  <si>
    <t xml:space="preserve">This section deals with each of the individual tracts of natural resource (other than coal) ownership that are </t>
  </si>
  <si>
    <r>
      <t xml:space="preserve">involved within the permit boundary.  </t>
    </r>
    <r>
      <rPr>
        <b/>
        <sz val="22"/>
        <rFont val="Tahoma"/>
        <family val="2"/>
      </rPr>
      <t xml:space="preserve">Failure to complete &amp;/or provide the land book identification for </t>
    </r>
  </si>
  <si>
    <t xml:space="preserve">parcels included in the operation may result in the appraisal(s) being placed on the producer as a </t>
  </si>
  <si>
    <t xml:space="preserve">chattel real (leasehold) estate and/or a property that the producer controls.  </t>
  </si>
  <si>
    <t>SECTION VI.  PARCEL INFORMATION</t>
  </si>
  <si>
    <t xml:space="preserve">There are 17 spaces for parcel information. You can add records by copying &amp; pasting </t>
  </si>
  <si>
    <t xml:space="preserve">Each entry must also list ownership interest for each parcel. </t>
  </si>
  <si>
    <t xml:space="preserve">  If the tract is a mineral only (severed from the surface) the map number will be 9999.</t>
  </si>
  <si>
    <t xml:space="preserve">Map number: If it is a surface or fee tract, do not use leading zeros, for example if the map is "4", use "4." </t>
  </si>
  <si>
    <t xml:space="preserve">Parcel number: If this is a surface tract, use leading zeros, for instance parcel 12 = 0012.      </t>
  </si>
  <si>
    <t xml:space="preserve">   If its a mineral tract, it will also have 4 characters. </t>
  </si>
  <si>
    <t>Subparcel: If this is a surface tract, use leading zeros, for instance subparcel 1 = 0001</t>
  </si>
  <si>
    <t xml:space="preserve">        Mineral tracts will also have 4 characters.</t>
  </si>
  <si>
    <t xml:space="preserve">Special id:  4 characters, default is zeros; PTD old system owner sequence 3001 or 6001, etc. </t>
  </si>
  <si>
    <t xml:space="preserve">County: 2 digits, optional to list for these boxes since the report has the county listed already. </t>
  </si>
  <si>
    <t xml:space="preserve">District: 2 digits, if all parcels are in 1 district its optional to list, similar to county, but if parcels lie in more than one please include. </t>
  </si>
  <si>
    <t xml:space="preserve">    district, please list. </t>
  </si>
  <si>
    <t>cc-dd-mmmm-pppp-ssss-ssss-ooo</t>
  </si>
  <si>
    <t xml:space="preserve">Ownseq:  3 characters, (default is zeros), not necessary for parcels with singular ownership </t>
  </si>
  <si>
    <t xml:space="preserve">formatted as follows: </t>
  </si>
  <si>
    <r>
      <rPr>
        <b/>
        <sz val="22"/>
        <color rgb="FF000000"/>
        <rFont val="Tahoma"/>
        <family val="2"/>
      </rPr>
      <t>Parcels</t>
    </r>
    <r>
      <rPr>
        <sz val="22"/>
        <color rgb="FF000000"/>
        <rFont val="Tahoma"/>
        <family val="2"/>
      </rPr>
      <t xml:space="preserve"> are submitted as </t>
    </r>
    <r>
      <rPr>
        <sz val="22"/>
        <color indexed="8"/>
        <rFont val="Tahoma"/>
        <family val="2"/>
      </rPr>
      <t xml:space="preserve">county land book map and parcel, OR mineral account number, both are 20-23 digits, </t>
    </r>
  </si>
  <si>
    <r>
      <t>Mineable Acres:</t>
    </r>
    <r>
      <rPr>
        <sz val="22"/>
        <color indexed="8"/>
        <rFont val="Tahoma"/>
        <family val="2"/>
      </rPr>
      <t xml:space="preserve">  the number of mineable acres left to be mined per natural resource on each parcel. This     </t>
    </r>
  </si>
  <si>
    <t xml:space="preserve">Active Acres:   </t>
  </si>
  <si>
    <t xml:space="preserve">Reserve Acres:  </t>
  </si>
  <si>
    <r>
      <t>Property Acreage:</t>
    </r>
    <r>
      <rPr>
        <sz val="22"/>
        <rFont val="Tahoma"/>
        <family val="2"/>
      </rPr>
      <t xml:space="preserve"> the top box is for acres of that parcel included in the permit; the lower box is for acres</t>
    </r>
  </si>
  <si>
    <t xml:space="preserve">   listed for the deed</t>
  </si>
  <si>
    <t>entry.  If multiple owners are present, list the next owner in the next entry space along with</t>
  </si>
  <si>
    <t xml:space="preserve">their percent interest. NOTE: The acreages will be the same for each entry - the Excel sheet </t>
  </si>
  <si>
    <r>
      <rPr>
        <b/>
        <sz val="22"/>
        <color rgb="FF000000"/>
        <rFont val="Tahoma"/>
        <family val="2"/>
      </rPr>
      <t>Ownership Interest</t>
    </r>
    <r>
      <rPr>
        <sz val="22"/>
        <color indexed="8"/>
        <rFont val="Tahoma"/>
        <family val="2"/>
      </rPr>
      <t>: this information is critical! List how much of the parcel is owned by the owner in that line item</t>
    </r>
  </si>
  <si>
    <t>will sum the acres appropriately (but do double-check this). Input "100%" for singular owners,</t>
  </si>
  <si>
    <t xml:space="preserve">DO NOT LEAVE THE PLACEHOLDER OF 0%. </t>
  </si>
  <si>
    <t>must be validated with math and on the scaled map submitted.</t>
  </si>
  <si>
    <t xml:space="preserve">is calculated by (Average Annual Acres mined) X (Mine Life years) and the sum of all parcels  </t>
  </si>
  <si>
    <t>should correspond to Section V, 13A.</t>
  </si>
  <si>
    <t xml:space="preserve">the number of active acres per natural resource per parcel. Total assignment of active acres </t>
  </si>
  <si>
    <t xml:space="preserve">the number of reserve acres per natural resource per parcel. Total assignment of reserve </t>
  </si>
  <si>
    <r>
      <t>Unmineable Acres:</t>
    </r>
    <r>
      <rPr>
        <sz val="22"/>
        <rFont val="Tahoma"/>
        <family val="2"/>
      </rPr>
      <t xml:space="preserve"> identify the number of unmineable acres of the natural resource per parcel according to</t>
    </r>
    <r>
      <rPr>
        <b/>
        <sz val="22"/>
        <rFont val="Tahoma"/>
        <family val="2"/>
      </rPr>
      <t xml:space="preserve"> </t>
    </r>
    <r>
      <rPr>
        <sz val="22"/>
        <rFont val="Tahoma"/>
        <family val="2"/>
      </rPr>
      <t>the</t>
    </r>
  </si>
  <si>
    <r>
      <t xml:space="preserve">   definition in Legislative Rule. This </t>
    </r>
    <r>
      <rPr>
        <i/>
        <sz val="22"/>
        <rFont val="Tahoma"/>
        <family val="2"/>
      </rPr>
      <t xml:space="preserve">is not </t>
    </r>
    <r>
      <rPr>
        <sz val="22"/>
        <rFont val="Tahoma"/>
        <family val="2"/>
      </rPr>
      <t xml:space="preserve">a placeholder category, and cannot vary much. </t>
    </r>
  </si>
  <si>
    <r>
      <t>Mined-Out Acres:</t>
    </r>
    <r>
      <rPr>
        <sz val="22"/>
        <rFont val="Tahoma"/>
        <family val="2"/>
      </rPr>
      <t xml:space="preserve">  the number of mined-out acres per natural resource per parcel, listed as a running total and </t>
    </r>
  </si>
  <si>
    <t xml:space="preserve">   validated on the scaled map submitted. </t>
  </si>
  <si>
    <r>
      <t>Barren Acres:</t>
    </r>
    <r>
      <rPr>
        <sz val="22"/>
        <color indexed="8"/>
        <rFont val="Tahoma"/>
        <family val="2"/>
      </rPr>
      <t xml:space="preserve">  the number of barren acres per natural resource per parcel</t>
    </r>
    <r>
      <rPr>
        <b/>
        <sz val="22"/>
        <color indexed="8"/>
        <rFont val="Tahoma"/>
        <family val="2"/>
      </rPr>
      <t xml:space="preserve"> </t>
    </r>
    <r>
      <rPr>
        <sz val="22"/>
        <color rgb="FF000000"/>
        <rFont val="Tahoma"/>
        <family val="2"/>
      </rPr>
      <t xml:space="preserve">in accordance with the definition in </t>
    </r>
  </si>
  <si>
    <t xml:space="preserve">     WV Legislative Rule. </t>
  </si>
  <si>
    <r>
      <t xml:space="preserve">acres corresponds with Section V, 13B. </t>
    </r>
    <r>
      <rPr>
        <i/>
        <sz val="22"/>
        <rFont val="Tahoma"/>
        <family val="2"/>
      </rPr>
      <t xml:space="preserve">Reserve plus active for a parcel must equal mineable. </t>
    </r>
  </si>
  <si>
    <t>CHECK THE MATH: The SUM of Active, Reserve, Unmineable, Mined-out and Barren acres MUST EQUAL property acres associated with the operation (see also Section II, 2A &amp; Section V, 11A).</t>
  </si>
  <si>
    <t xml:space="preserve">              *Respondent is required to provide this to county assessor(s) &amp; parcel owners.</t>
  </si>
  <si>
    <t>3* You MUST LIST the MINERAL OWNER via fee (land book map / parcel) or mineral parcel number (see Instructions for more information)</t>
  </si>
  <si>
    <r>
      <t xml:space="preserve">10.  Calculate Average Annual Acres Mined </t>
    </r>
    <r>
      <rPr>
        <sz val="16"/>
        <color rgb="FF000000"/>
        <rFont val="Tahoma"/>
        <family val="2"/>
      </rPr>
      <t xml:space="preserve">(WV Legislative Rule § 110.1K.3.1): </t>
    </r>
  </si>
  <si>
    <t>DATE of closure:</t>
  </si>
  <si>
    <t>REASON for closure:</t>
  </si>
  <si>
    <t xml:space="preserve">DEP Phase Release or Waiver Approval Status:  </t>
  </si>
  <si>
    <t xml:space="preserve">If using Excel, 11A-B will autofill from Section II, 12 will autofill from Section III, and 13 will be displayed once Section VI has been completed.  Please double-check the fields. </t>
  </si>
  <si>
    <t>Mineable Acres</t>
  </si>
  <si>
    <t xml:space="preserve">The TOTAL of 13A-E MUST EQUAL total property acreage listed on lines 2A and 11A. Section VI column totals MUST validate these numbers. </t>
  </si>
  <si>
    <t xml:space="preserve">   (2A,11A)</t>
  </si>
  <si>
    <t xml:space="preserve">  (2B, 11B)</t>
  </si>
  <si>
    <t xml:space="preserve">   (13B)</t>
  </si>
  <si>
    <t xml:space="preserve">  (13C) </t>
  </si>
  <si>
    <t xml:space="preserve">  (13D)</t>
  </si>
  <si>
    <t xml:space="preserve">  (13E)</t>
  </si>
  <si>
    <t xml:space="preserve">Much of this section autofills from the data entered in other sections. Double-check it, and finalize it. </t>
  </si>
  <si>
    <t xml:space="preserve"> Sign and mail to the address listed on the signature page.                                                     </t>
  </si>
  <si>
    <r>
      <rPr>
        <b/>
        <sz val="16"/>
        <rFont val="Tahoma"/>
        <family val="2"/>
      </rPr>
      <t>14.</t>
    </r>
    <r>
      <rPr>
        <sz val="14"/>
        <rFont val="Tahoma"/>
        <family val="2"/>
      </rPr>
      <t xml:space="preserve"> </t>
    </r>
    <r>
      <rPr>
        <b/>
        <sz val="16"/>
        <rFont val="Tahoma"/>
        <family val="2"/>
      </rPr>
      <t xml:space="preserve">Explanations </t>
    </r>
    <r>
      <rPr>
        <sz val="14"/>
        <rFont val="Tahoma"/>
        <family val="2"/>
      </rPr>
      <t>for Unmineable, Mined Out, and/or Barren acres as reported in SECTION V &amp; VI</t>
    </r>
  </si>
  <si>
    <r>
      <t>UNMINEABLE ACRE</t>
    </r>
    <r>
      <rPr>
        <sz val="16"/>
        <rFont val="Tahoma"/>
        <family val="2"/>
      </rPr>
      <t xml:space="preserve"> </t>
    </r>
    <r>
      <rPr>
        <b/>
        <sz val="16"/>
        <rFont val="Tahoma"/>
        <family val="2"/>
      </rPr>
      <t>REASONS / COMMENTS:</t>
    </r>
  </si>
  <si>
    <t>MINED-OUT ACRE COMMENTS (may include add'l permit numbers, etc.)</t>
  </si>
  <si>
    <t>BARREN ACRE  REASONS / COMMENTS:</t>
  </si>
  <si>
    <t xml:space="preserve">(**)  Written explanations of reasons, circumstances, or anomalies in 13C-E can be made in a later Section. </t>
  </si>
  <si>
    <r>
      <t xml:space="preserve"> SECTION VII.   </t>
    </r>
    <r>
      <rPr>
        <b/>
        <sz val="20"/>
        <color rgb="FF0000FF"/>
        <rFont val="Tahoma"/>
        <family val="2"/>
      </rPr>
      <t xml:space="preserve">                                          </t>
    </r>
  </si>
  <si>
    <t xml:space="preserve">  Failure to submit may result in rejection as incomplete, or a non-filer status. </t>
  </si>
  <si>
    <r>
      <rPr>
        <b/>
        <sz val="20"/>
        <color rgb="FF000000"/>
        <rFont val="Tahoma"/>
        <family val="2"/>
      </rPr>
      <t xml:space="preserve">15A. </t>
    </r>
    <r>
      <rPr>
        <sz val="20"/>
        <color indexed="8"/>
        <rFont val="Tahoma"/>
        <family val="2"/>
      </rPr>
      <t xml:space="preserve"> In the event that a </t>
    </r>
    <r>
      <rPr>
        <i/>
        <sz val="20"/>
        <color rgb="FF000000"/>
        <rFont val="Tahoma"/>
        <family val="2"/>
      </rPr>
      <t>change of ownership occurs with respect to a corporate taxpayer</t>
    </r>
    <r>
      <rPr>
        <sz val="20"/>
        <color indexed="8"/>
        <rFont val="Tahoma"/>
        <family val="2"/>
      </rPr>
      <t>, give an estimate of the value of the property at time of transfer.  (A change of ownership is deemed to have occurred when more than 50% of the outstanding voting stock of the corporate taxpayer is transferred by the owner(s) of such stock.)  ________________</t>
    </r>
  </si>
  <si>
    <r>
      <rPr>
        <b/>
        <sz val="20"/>
        <color rgb="FF000000"/>
        <rFont val="Tahoma"/>
        <family val="2"/>
      </rPr>
      <t>15B</t>
    </r>
    <r>
      <rPr>
        <sz val="20"/>
        <color indexed="8"/>
        <rFont val="Tahoma"/>
        <family val="2"/>
      </rPr>
      <t xml:space="preserve">. In the event of an </t>
    </r>
    <r>
      <rPr>
        <i/>
        <sz val="20"/>
        <color rgb="FF000000"/>
        <rFont val="Tahoma"/>
        <family val="2"/>
      </rPr>
      <t>assignment or other transfer of a natural resource lease</t>
    </r>
    <r>
      <rPr>
        <sz val="20"/>
        <color indexed="8"/>
        <rFont val="Tahoma"/>
        <family val="2"/>
      </rPr>
      <t xml:space="preserve">, the transferee shall submit the following information: lease date, acreage, property identification, royalty rates, natural resources involved, and lease terms. Do so in the table below. </t>
    </r>
  </si>
  <si>
    <r>
      <rPr>
        <b/>
        <sz val="20"/>
        <color rgb="FF000000"/>
        <rFont val="Tahoma"/>
        <family val="2"/>
      </rPr>
      <t xml:space="preserve">15C. </t>
    </r>
    <r>
      <rPr>
        <sz val="20"/>
        <color indexed="8"/>
        <rFont val="Tahoma"/>
        <family val="2"/>
      </rPr>
      <t xml:space="preserve"> If the </t>
    </r>
    <r>
      <rPr>
        <i/>
        <sz val="20"/>
        <color rgb="FF000000"/>
        <rFont val="Tahoma"/>
        <family val="2"/>
      </rPr>
      <t>producer purchased any of the parcels</t>
    </r>
    <r>
      <rPr>
        <sz val="20"/>
        <color indexed="8"/>
        <rFont val="Tahoma"/>
        <family val="2"/>
      </rPr>
      <t xml:space="preserve"> shown in Section V within the past 8 years,</t>
    </r>
    <r>
      <rPr>
        <sz val="20"/>
        <color theme="1"/>
        <rFont val="Tahoma"/>
        <family val="2"/>
      </rPr>
      <t xml:space="preserve"> submit </t>
    </r>
    <r>
      <rPr>
        <sz val="20"/>
        <color indexed="8"/>
        <rFont val="Tahoma"/>
        <family val="2"/>
      </rPr>
      <t xml:space="preserve">the purchase date, consideration elements of sale, and deed book &amp; page number (if recorded). Do so in the table below. </t>
    </r>
  </si>
  <si>
    <r>
      <rPr>
        <b/>
        <sz val="20"/>
        <color rgb="FF000000"/>
        <rFont val="Tahoma"/>
        <family val="2"/>
      </rPr>
      <t>15D.</t>
    </r>
    <r>
      <rPr>
        <sz val="20"/>
        <color indexed="8"/>
        <rFont val="Tahoma"/>
        <family val="2"/>
      </rPr>
      <t xml:space="preserve">  If you the </t>
    </r>
    <r>
      <rPr>
        <i/>
        <sz val="20"/>
        <color rgb="FF000000"/>
        <rFont val="Tahoma"/>
        <family val="2"/>
      </rPr>
      <t>producer</t>
    </r>
    <r>
      <rPr>
        <sz val="20"/>
        <color indexed="8"/>
        <rFont val="Tahoma"/>
        <family val="2"/>
      </rPr>
      <t xml:space="preserve"> </t>
    </r>
    <r>
      <rPr>
        <i/>
        <sz val="20"/>
        <color rgb="FF000000"/>
        <rFont val="Tahoma"/>
        <family val="2"/>
      </rPr>
      <t>entered into a leasehold agreement</t>
    </r>
    <r>
      <rPr>
        <sz val="20"/>
        <color indexed="8"/>
        <rFont val="Tahoma"/>
        <family val="2"/>
      </rPr>
      <t xml:space="preserve"> on any of the parcels shown in Section V within the past 8 years, submit the lessor, lessee, date of lease, location of property, royalty rates, and lease term.  Do so in the table below.</t>
    </r>
  </si>
  <si>
    <r>
      <t xml:space="preserve">LEASE INFORMATION   </t>
    </r>
    <r>
      <rPr>
        <b/>
        <u/>
        <sz val="20"/>
        <color rgb="FF0000FF"/>
        <rFont val="Tahoma"/>
        <family val="2"/>
      </rPr>
      <t xml:space="preserve">                                          </t>
    </r>
  </si>
  <si>
    <r>
      <rPr>
        <b/>
        <sz val="22"/>
        <rFont val="Tahoma"/>
        <family val="2"/>
      </rPr>
      <t>PURCHASES</t>
    </r>
    <r>
      <rPr>
        <sz val="22"/>
        <rFont val="Tahoma"/>
        <family val="2"/>
      </rPr>
      <t xml:space="preserve">: </t>
    </r>
  </si>
  <si>
    <r>
      <rPr>
        <i/>
        <sz val="20"/>
        <rFont val="Tahoma"/>
        <family val="2"/>
      </rPr>
      <t>15B-D. Table:</t>
    </r>
    <r>
      <rPr>
        <sz val="20"/>
        <rFont val="Tahoma"/>
        <family val="2"/>
      </rPr>
      <t xml:space="preserve"> PROPERTY TRANSACTIONS DURING PAST EIGHT (8) CALENDAR YEARS.  Include and note on the operation map submitted with this report.</t>
    </r>
  </si>
  <si>
    <r>
      <rPr>
        <b/>
        <sz val="20"/>
        <color rgb="FF000000"/>
        <rFont val="Tahoma"/>
        <family val="2"/>
      </rPr>
      <t>15E.</t>
    </r>
    <r>
      <rPr>
        <sz val="20"/>
        <color indexed="8"/>
        <rFont val="Tahoma"/>
        <family val="2"/>
      </rPr>
      <t xml:space="preserve">  Submit the average FOB spot price for </t>
    </r>
    <r>
      <rPr>
        <b/>
        <sz val="20"/>
        <color rgb="FF000000"/>
        <rFont val="Tahoma"/>
        <family val="2"/>
      </rPr>
      <t>marketing</t>
    </r>
    <r>
      <rPr>
        <sz val="20"/>
        <color indexed="8"/>
        <rFont val="Tahoma"/>
        <family val="2"/>
      </rPr>
      <t xml:space="preserve"> the natural resource </t>
    </r>
    <r>
      <rPr>
        <sz val="20"/>
        <color rgb="FF000000"/>
        <rFont val="Tahoma"/>
        <family val="2"/>
      </rPr>
      <t>(not producing/mining) d</t>
    </r>
    <r>
      <rPr>
        <sz val="20"/>
        <color indexed="8"/>
        <rFont val="Tahoma"/>
        <family val="2"/>
      </rPr>
      <t xml:space="preserve">uring the production year of </t>
    </r>
  </si>
  <si>
    <t xml:space="preserve">PRODUCT MARKETED:  </t>
  </si>
  <si>
    <t>Sean Hammond</t>
  </si>
  <si>
    <t>Assistant Director/Acting Manager Mined Minerals GIS</t>
  </si>
  <si>
    <t xml:space="preserve">     All questions concerning the report for production of natural resources other than coal, oil or gas can be directed to: Christopher Farmer at 304-558-8556 or Christopher.A.Farmer@wv.gov; Lori Frees at 304-558-0771 or Lori.A.Frees@wv.gov; or me by email Sean.M.Hammond@wv.gov.   </t>
  </si>
  <si>
    <t xml:space="preserve">Things to remember, </t>
  </si>
  <si>
    <t xml:space="preserve">1.  THIS IS A REQUIRED FILING: </t>
  </si>
  <si>
    <r>
      <t>In accordance with WV Code § 11-1C-10, this report is</t>
    </r>
    <r>
      <rPr>
        <b/>
        <i/>
        <sz val="26"/>
        <rFont val="Tahoma"/>
        <family val="2"/>
      </rPr>
      <t xml:space="preserve"> </t>
    </r>
    <r>
      <rPr>
        <sz val="26"/>
        <rFont val="Tahoma"/>
        <family val="2"/>
      </rPr>
      <t>to be completed by natural resource companies who</t>
    </r>
    <r>
      <rPr>
        <u/>
        <sz val="26"/>
        <rFont val="Tahoma"/>
        <family val="2"/>
      </rPr>
      <t xml:space="preserve"> hold a mining permit on January 1, 2020</t>
    </r>
    <r>
      <rPr>
        <sz val="26"/>
        <rFont val="Tahoma"/>
        <family val="2"/>
      </rPr>
      <t xml:space="preserve"> and/or </t>
    </r>
    <r>
      <rPr>
        <u/>
        <sz val="26"/>
        <rFont val="Tahoma"/>
        <family val="2"/>
      </rPr>
      <t xml:space="preserve">have mined </t>
    </r>
    <r>
      <rPr>
        <sz val="26"/>
        <rFont val="Tahoma"/>
        <family val="2"/>
      </rPr>
      <t xml:space="preserve">natural resources other than coal, oil or natural gas during the period January 1, 2020 - December 31, 2020. </t>
    </r>
  </si>
  <si>
    <r>
      <t xml:space="preserve">All produced tonnage that is reported to the </t>
    </r>
    <r>
      <rPr>
        <sz val="22"/>
        <rFont val="Tahoma"/>
        <family val="2"/>
      </rPr>
      <t>Office of Miner's Health, Safety, and Training under your mine</t>
    </r>
  </si>
  <si>
    <t xml:space="preserve">PTD NRAccount # </t>
  </si>
  <si>
    <t xml:space="preserve">* If no, fill out Section IV. </t>
  </si>
  <si>
    <t>List additional permit numbers historically associated with the operation</t>
  </si>
  <si>
    <t xml:space="preserve">      See 'Instructions' and 'Quadrangles abbreviations' tabs of report. </t>
  </si>
  <si>
    <t xml:space="preserve">             </t>
  </si>
  <si>
    <r>
      <rPr>
        <sz val="16"/>
        <color rgb="FF000000"/>
        <rFont val="Tahoma"/>
        <family val="2"/>
      </rPr>
      <t>Was this an active mining property 01/01/2021 as defined by § 110.1K-4.1.2?</t>
    </r>
    <r>
      <rPr>
        <b/>
        <sz val="16"/>
        <color indexed="8"/>
        <rFont val="Tahoma"/>
        <family val="2"/>
      </rPr>
      <t xml:space="preserve">  </t>
    </r>
  </si>
  <si>
    <t>Type of Mining Operation (drop down box) :</t>
  </si>
  <si>
    <t xml:space="preserve">      (B)   2019</t>
  </si>
  <si>
    <t xml:space="preserve">      (C)   2018</t>
  </si>
  <si>
    <t xml:space="preserve">8.  Production Period: enter tons and months resource was in production.  </t>
  </si>
  <si>
    <t xml:space="preserve">      (WV Legislative Rule § 110.1K-4.1.5.a&amp;b.)  </t>
  </si>
  <si>
    <t xml:space="preserve"> 7.  Recovery Rate, to the nearest whole %            </t>
  </si>
  <si>
    <t xml:space="preserve">          (WV Legislative Rule §110.1K-4.1.5)</t>
  </si>
  <si>
    <r>
      <t xml:space="preserve"> SECTION VI.     </t>
    </r>
    <r>
      <rPr>
        <b/>
        <u/>
        <sz val="20"/>
        <color rgb="FF0000FF"/>
        <rFont val="Tahoma"/>
        <family val="2"/>
      </rPr>
      <t>PARCEL INFORMATION</t>
    </r>
  </si>
  <si>
    <t xml:space="preserve">          this report, January-December.  </t>
  </si>
  <si>
    <t>Refer to Section V. 13C and Section VI. column total</t>
  </si>
  <si>
    <t>Refer to Section V. 13D and Section VI. column total</t>
  </si>
  <si>
    <t>Refer to Section V. 13E and Section VI. column total</t>
  </si>
  <si>
    <t>other_____  :</t>
  </si>
  <si>
    <t>ALL INFORMATION PROVIDED BY, OR ON BEHALF OF, A NATURAL RESOURCES PROPERTY OWNER OR AN OWNER OF AN INTEREST IN NATURAL RESOURCES PROPERTY TO ANY STATE OR COUNTY REPRESENTATIVE FOR USE IN THE VALUATION OR ASSESSMENT OF NATURAL RESOURCES SHALL BE CONFIDENTIAL.  WV CODE  11-1C-14.</t>
  </si>
  <si>
    <t>IN THE EVENT A REPORT IS NOT FILED OR IS NOT FILED BY THE DEADLINE (MAY 1ST), YOUR VALUE WILL BE ESTIMATED BASED ON THE BEST INFORMATION THE DEPARTMENT CAN GATHER OR INFER CONCERNING THE PROPERTY.   SEE SB 401 EXCERPT, WHICH IN PART AMENDS WEST VIRGINIA CODE § 11-3-10, FOR FURTHER INFORMATION ON PENALTIES AND FORFEITURE OF RIGHTS.</t>
  </si>
  <si>
    <r>
      <t xml:space="preserve">I DO SOLEMNLY SWEAR OR AFFIRM THAT THE FOREGOING IS, TO THE BEST OF MY KNOWLEDGE AND JUDGMENT, A TRUE, CORRECT, COMPLETE RETURN IN ALL RESPECTS </t>
    </r>
    <r>
      <rPr>
        <b/>
        <u/>
        <sz val="28"/>
        <rFont val="Times New Roman"/>
        <family val="1"/>
      </rPr>
      <t>AND</t>
    </r>
    <r>
      <rPr>
        <b/>
        <sz val="28"/>
        <rFont val="Times New Roman"/>
        <family val="1"/>
      </rPr>
      <t xml:space="preserve"> THAT THE INFORMATION DOCUMENTED IN SECTION VI HAS BEEN PROVIDED TO THE APPROPRIATE PARTIES WITHIN THE MINE PERMIT AND AT THE COUNTY OFFICES. </t>
    </r>
    <r>
      <rPr>
        <b/>
        <u/>
        <sz val="28"/>
        <rFont val="Times New Roman"/>
        <family val="1"/>
      </rPr>
      <t xml:space="preserve">  </t>
    </r>
  </si>
  <si>
    <t>THIS REPORT IS REQUIRED TO BE FILED WITH THE WEST VIRGINIA STATE TAX DEPARTMENT, PROPERTY TAX DIVISION ON OR BEFORE MAY 1, TO THE ADDRESS BELOW:</t>
  </si>
  <si>
    <t xml:space="preserve">ALBERT T. SUMMERS BUILDING                                                                                1124 SMITH STREET, 2ND FLOOR                                        CHARLESTON, WV 25301                                                                 BESIDE / UNDER THE BROOKS STREET ON-RAMP TO I-77     </t>
  </si>
  <si>
    <r>
      <t xml:space="preserve">0.5  </t>
    </r>
    <r>
      <rPr>
        <sz val="24"/>
        <color indexed="8"/>
        <rFont val="Times New Roman"/>
        <family val="1"/>
      </rPr>
      <t xml:space="preserve"> </t>
    </r>
    <r>
      <rPr>
        <sz val="18"/>
        <color indexed="8"/>
        <rFont val="Times New Roman"/>
        <family val="1"/>
      </rPr>
      <t xml:space="preserve">                                    If mining took place in any 2 years, multiply each year by 0.5</t>
    </r>
    <r>
      <rPr>
        <b/>
        <sz val="22"/>
        <color indexed="8"/>
        <rFont val="Times New Roman"/>
        <family val="1"/>
      </rPr>
      <t xml:space="preserve">                    </t>
    </r>
  </si>
  <si>
    <r>
      <t xml:space="preserve">12.  CALCULATE ESTIMATED MINE LIFE OF THE ACTIVE PROPERTY </t>
    </r>
    <r>
      <rPr>
        <sz val="18"/>
        <rFont val="Arial"/>
        <family val="2"/>
      </rPr>
      <t xml:space="preserve">in years, rounded to nearest whole (WV Legislative Rule § 110.1K.4.1.2.g):                                        </t>
    </r>
  </si>
  <si>
    <t>revised 1/2021 (verbiage/ format )</t>
  </si>
  <si>
    <t>TAX YEAR  2022</t>
  </si>
  <si>
    <r>
      <t xml:space="preserve">     </t>
    </r>
    <r>
      <rPr>
        <i/>
        <sz val="20"/>
        <rFont val="Times New Roman"/>
        <family val="1"/>
      </rPr>
      <t xml:space="preserve">Letters of No Change </t>
    </r>
    <r>
      <rPr>
        <b/>
        <sz val="20"/>
        <rFont val="Times New Roman"/>
        <family val="1"/>
      </rPr>
      <t>are now acceptable</t>
    </r>
    <r>
      <rPr>
        <sz val="20"/>
        <rFont val="Times New Roman"/>
        <family val="1"/>
      </rPr>
      <t xml:space="preserve"> for a permit that had no production or progress as long as a full </t>
    </r>
  </si>
  <si>
    <t xml:space="preserve">report was filed last year.  Copies of the letter can be found on our website. </t>
  </si>
  <si>
    <t xml:space="preserve">     If a permit is coming out of idle, a report must be completed and accompanied by a map showing the involved</t>
  </si>
  <si>
    <t>parcels and permit boundary.</t>
  </si>
  <si>
    <t xml:space="preserve">     If a new operation is being reported for the first time, the Property Tax Division will assign the NR Account</t>
  </si>
  <si>
    <t xml:space="preserve">number when processing the report. </t>
  </si>
  <si>
    <t xml:space="preserve">     Information about map standards are found at the end of the Instructions.  Maps that do not meet the standard</t>
  </si>
  <si>
    <t xml:space="preserve">     The completed report should be filed with our office no later than May 1, 2021 as required by West Virginia</t>
  </si>
  <si>
    <r>
      <t>(b)  If your mine/quarry has permanently</t>
    </r>
    <r>
      <rPr>
        <b/>
        <sz val="20"/>
        <rFont val="Times New Roman"/>
        <family val="1"/>
      </rPr>
      <t xml:space="preserve"> shut down during the reporting year, on or</t>
    </r>
    <r>
      <rPr>
        <sz val="20"/>
        <rFont val="Times New Roman"/>
        <family val="1"/>
      </rPr>
      <t xml:space="preserve"> </t>
    </r>
    <r>
      <rPr>
        <b/>
        <sz val="20"/>
        <rFont val="Times New Roman"/>
        <family val="1"/>
      </rPr>
      <t>before January 1, 2021</t>
    </r>
    <r>
      <rPr>
        <sz val="20"/>
        <rFont val="Times New Roman"/>
        <family val="1"/>
      </rPr>
      <t xml:space="preserve">, Section IV of the report is designated to this information. </t>
    </r>
  </si>
  <si>
    <r>
      <t xml:space="preserve">(c)  If you have received an approved permit but </t>
    </r>
    <r>
      <rPr>
        <b/>
        <sz val="20"/>
        <rFont val="Times New Roman"/>
        <family val="1"/>
      </rPr>
      <t>have not</t>
    </r>
    <r>
      <rPr>
        <sz val="20"/>
        <rFont val="Times New Roman"/>
        <family val="1"/>
      </rPr>
      <t xml:space="preserve"> </t>
    </r>
    <r>
      <rPr>
        <b/>
        <sz val="20"/>
        <rFont val="Times New Roman"/>
        <family val="1"/>
      </rPr>
      <t>started mining</t>
    </r>
    <r>
      <rPr>
        <sz val="20"/>
        <rFont val="Times New Roman"/>
        <family val="1"/>
      </rPr>
      <t xml:space="preserve"> </t>
    </r>
    <r>
      <rPr>
        <b/>
        <sz val="20"/>
        <rFont val="Times New Roman"/>
        <family val="1"/>
      </rPr>
      <t>as of January 1, 2021</t>
    </r>
    <r>
      <rPr>
        <sz val="20"/>
        <rFont val="Times New Roman"/>
        <family val="1"/>
      </rPr>
      <t xml:space="preserve">, please note this on the report in Section II line item 3. </t>
    </r>
  </si>
  <si>
    <r>
      <t xml:space="preserve">(a) All approved permits, </t>
    </r>
    <r>
      <rPr>
        <i/>
        <sz val="20"/>
        <rFont val="Times New Roman"/>
        <family val="1"/>
      </rPr>
      <t xml:space="preserve">regardless </t>
    </r>
    <r>
      <rPr>
        <sz val="20"/>
        <rFont val="Times New Roman"/>
        <family val="1"/>
      </rPr>
      <t xml:space="preserve">of actively producing or inactive mining status, </t>
    </r>
    <r>
      <rPr>
        <i/>
        <sz val="20"/>
        <rFont val="Times New Roman"/>
        <family val="1"/>
      </rPr>
      <t>must</t>
    </r>
    <r>
      <rPr>
        <sz val="20"/>
        <rFont val="Times New Roman"/>
        <family val="1"/>
      </rPr>
      <t xml:space="preserve"> be reported annually to the Tax Commissioner. Report should be filed by all producers/original permit holders or mineral owners who had an active permit on file with the West Virginia Department of Energy/Office of Miners' Health, Safety and Training. </t>
    </r>
  </si>
  <si>
    <r>
      <t xml:space="preserve">Information provided on this Report in Section VI (Parcel Information) regarding parcel data and ownership must be made known to each of those listed parcel owners as well as the appropriate County Assessor. This information is necessary to assist property owners in filing the </t>
    </r>
    <r>
      <rPr>
        <i/>
        <sz val="20"/>
        <rFont val="Times New Roman"/>
        <family val="1"/>
      </rPr>
      <t xml:space="preserve">Annual Appraisal Report For Reserve Mineral Properties, </t>
    </r>
    <r>
      <rPr>
        <sz val="20"/>
        <rFont val="Times New Roman"/>
        <family val="1"/>
      </rPr>
      <t>and helps ensure proper assignment of value.</t>
    </r>
  </si>
  <si>
    <t>Legislative Rule § 110-1K. All production reports received after the deadline will be considered late and you may be</t>
  </si>
  <si>
    <t>penalized. See West Virginia Code § 11-1C-10 for further information concerning penalties and forfeiture of rights and</t>
  </si>
  <si>
    <t>remedies provided by law.</t>
  </si>
  <si>
    <t xml:space="preserve">3. CONFIDENTIALITY: </t>
  </si>
  <si>
    <r>
      <rPr>
        <sz val="20"/>
        <rFont val="Times New Roman"/>
        <family val="1"/>
      </rPr>
      <t xml:space="preserve">All Sections in this report </t>
    </r>
    <r>
      <rPr>
        <i/>
        <sz val="20"/>
        <rFont val="Times New Roman"/>
        <family val="1"/>
      </rPr>
      <t>must be</t>
    </r>
    <r>
      <rPr>
        <sz val="20"/>
        <rFont val="Times New Roman"/>
        <family val="1"/>
      </rPr>
      <t xml:space="preserve"> completed and are confidential pursuant to WV Code §11-1C-14. Failure to provide complete and accurate information may result in the report being rejected and therefore incurring a non-filer status, with penalties, etc. under West Virginia Code §11-3-10. (*)SB401 has in part amended WV Code §11-3-10. </t>
    </r>
    <r>
      <rPr>
        <b/>
        <sz val="20"/>
        <rFont val="Times New Roman"/>
        <family val="1"/>
      </rPr>
      <t xml:space="preserve"> </t>
    </r>
  </si>
  <si>
    <t xml:space="preserve">to convey appropriate information for valuation may cause a report to be rejected. </t>
  </si>
  <si>
    <r>
      <t xml:space="preserve">     Please see attached copy of the</t>
    </r>
    <r>
      <rPr>
        <i/>
        <sz val="20"/>
        <rFont val="Times New Roman"/>
        <family val="1"/>
      </rPr>
      <t xml:space="preserve"> Annual Appraisal Report for Production of Natural Resources Other than Coal</t>
    </r>
  </si>
  <si>
    <r>
      <t xml:space="preserve">for Tax Year 2022, along with </t>
    </r>
    <r>
      <rPr>
        <b/>
        <sz val="20"/>
        <rFont val="Times New Roman"/>
        <family val="1"/>
      </rPr>
      <t>updated instructions and some slight formatting changes this year</t>
    </r>
    <r>
      <rPr>
        <sz val="20"/>
        <rFont val="Times New Roman"/>
        <family val="1"/>
      </rPr>
      <t>. Annual Appraisal</t>
    </r>
  </si>
  <si>
    <t xml:space="preserve">off reports due to Covid-19 restrictions. </t>
  </si>
  <si>
    <r>
      <t xml:space="preserve">Reports are due MAY 1st, 2021. </t>
    </r>
    <r>
      <rPr>
        <b/>
        <sz val="20"/>
        <rFont val="Times New Roman"/>
        <family val="1"/>
      </rPr>
      <t xml:space="preserve"> Please keep in mind it is unknown if the Property Tax Office will be open to drop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</si>
</sst>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00_)"/>
    <numFmt numFmtId="166" formatCode="0.00_);\(0.00\)"/>
    <numFmt numFmtId="167" formatCode="0.000"/>
    <numFmt numFmtId="168" formatCode="[&lt;=9999999]###\-####;\(###\)\ ###\-####"/>
    <numFmt numFmtId="169" formatCode="mm/dd/yy"/>
  </numFmts>
  <fonts count="214">
    <font>
      <sz val="12"/>
      <name val="Arial MT"/>
    </font>
    <font>
      <sz val="10"/>
      <name val="Arial"/>
      <family val="2"/>
    </font>
    <font>
      <b/>
      <sz val="12"/>
      <color indexed="8"/>
      <name val="Arial MT"/>
      <family val="2"/>
    </font>
    <font>
      <sz val="14"/>
      <name val="Arial"/>
      <family val="2"/>
    </font>
    <font>
      <sz val="16"/>
      <name val="Arial"/>
      <family val="2"/>
    </font>
    <font>
      <b/>
      <sz val="22"/>
      <color indexed="12"/>
      <name val="Arial"/>
      <family val="2"/>
    </font>
    <font>
      <sz val="14"/>
      <name val="Arial"/>
      <family val="2"/>
    </font>
    <font>
      <sz val="14"/>
      <name val="Arial"/>
      <family val="2"/>
    </font>
    <font>
      <sz val="18"/>
      <name val="Times New Roman"/>
      <family val="1"/>
    </font>
    <font>
      <b/>
      <sz val="18"/>
      <color indexed="16"/>
      <name val="Times New Roman"/>
      <family val="1"/>
    </font>
    <font>
      <sz val="18"/>
      <color indexed="16"/>
      <name val="Times New Roman"/>
      <family val="1"/>
    </font>
    <font>
      <sz val="18"/>
      <color indexed="12"/>
      <name val="Times New Roman"/>
      <family val="1"/>
    </font>
    <font>
      <sz val="14"/>
      <color indexed="12"/>
      <name val="Arial"/>
      <family val="2"/>
    </font>
    <font>
      <b/>
      <sz val="12"/>
      <name val="Arial MT"/>
    </font>
    <font>
      <sz val="12"/>
      <name val="Arial"/>
      <family val="2"/>
    </font>
    <font>
      <sz val="22"/>
      <name val="Arial MT"/>
    </font>
    <font>
      <b/>
      <sz val="26"/>
      <color indexed="12"/>
      <name val="Tahoma"/>
      <family val="2"/>
    </font>
    <font>
      <sz val="26"/>
      <name val="Tahoma"/>
      <family val="2"/>
    </font>
    <font>
      <sz val="26"/>
      <color indexed="12"/>
      <name val="Tahoma"/>
      <family val="2"/>
    </font>
    <font>
      <sz val="14"/>
      <color indexed="12"/>
      <name val="Tahoma"/>
      <family val="2"/>
    </font>
    <font>
      <sz val="12"/>
      <color indexed="12"/>
      <name val="Tahoma"/>
      <family val="2"/>
    </font>
    <font>
      <sz val="14"/>
      <name val="Tahoma"/>
      <family val="2"/>
    </font>
    <font>
      <sz val="10"/>
      <name val="Tahoma"/>
      <family val="2"/>
    </font>
    <font>
      <sz val="12"/>
      <name val="Tahoma"/>
      <family val="2"/>
    </font>
    <font>
      <b/>
      <sz val="14"/>
      <name val="Tahoma"/>
      <family val="2"/>
    </font>
    <font>
      <sz val="18"/>
      <name val="Tahoma"/>
      <family val="2"/>
    </font>
    <font>
      <sz val="9"/>
      <name val="Tahoma"/>
      <family val="2"/>
    </font>
    <font>
      <b/>
      <sz val="12"/>
      <name val="Tahoma"/>
      <family val="2"/>
    </font>
    <font>
      <sz val="12"/>
      <color indexed="8"/>
      <name val="Tahoma"/>
      <family val="2"/>
    </font>
    <font>
      <sz val="10"/>
      <color indexed="8"/>
      <name val="Tahoma"/>
      <family val="2"/>
    </font>
    <font>
      <b/>
      <sz val="18"/>
      <color indexed="12"/>
      <name val="Tahoma"/>
      <family val="2"/>
    </font>
    <font>
      <b/>
      <u/>
      <sz val="16"/>
      <color indexed="12"/>
      <name val="Tahoma"/>
      <family val="2"/>
    </font>
    <font>
      <sz val="16"/>
      <color indexed="8"/>
      <name val="Tahoma"/>
      <family val="2"/>
    </font>
    <font>
      <sz val="22"/>
      <name val="Tahoma"/>
      <family val="2"/>
    </font>
    <font>
      <b/>
      <sz val="12"/>
      <color indexed="8"/>
      <name val="Tahoma"/>
      <family val="2"/>
    </font>
    <font>
      <sz val="16"/>
      <name val="Tahoma"/>
      <family val="2"/>
    </font>
    <font>
      <b/>
      <sz val="14"/>
      <color indexed="16"/>
      <name val="Tahoma"/>
      <family val="2"/>
    </font>
    <font>
      <b/>
      <sz val="10"/>
      <name val="Tahoma"/>
      <family val="2"/>
    </font>
    <font>
      <b/>
      <sz val="16"/>
      <color indexed="10"/>
      <name val="Tahoma"/>
      <family val="2"/>
    </font>
    <font>
      <b/>
      <sz val="16"/>
      <color indexed="8"/>
      <name val="Tahoma"/>
      <family val="2"/>
    </font>
    <font>
      <b/>
      <sz val="14"/>
      <color indexed="8"/>
      <name val="Tahoma"/>
      <family val="2"/>
    </font>
    <font>
      <sz val="14"/>
      <color indexed="8"/>
      <name val="Tahoma"/>
      <family val="2"/>
    </font>
    <font>
      <b/>
      <sz val="22"/>
      <color indexed="8"/>
      <name val="Tahoma"/>
      <family val="2"/>
    </font>
    <font>
      <b/>
      <sz val="10"/>
      <color indexed="8"/>
      <name val="Tahoma"/>
      <family val="2"/>
    </font>
    <font>
      <sz val="8"/>
      <color indexed="8"/>
      <name val="Tahoma"/>
      <family val="2"/>
    </font>
    <font>
      <b/>
      <sz val="28"/>
      <name val="Tahoma"/>
      <family val="2"/>
    </font>
    <font>
      <b/>
      <sz val="16"/>
      <name val="Tahoma"/>
      <family val="2"/>
    </font>
    <font>
      <b/>
      <sz val="22"/>
      <name val="Tahoma"/>
      <family val="2"/>
    </font>
    <font>
      <b/>
      <sz val="20"/>
      <name val="Tahoma"/>
      <family val="2"/>
    </font>
    <font>
      <sz val="22"/>
      <color indexed="8"/>
      <name val="Tahoma"/>
      <family val="2"/>
    </font>
    <font>
      <sz val="20"/>
      <name val="Tahoma"/>
      <family val="2"/>
    </font>
    <font>
      <sz val="12"/>
      <color indexed="10"/>
      <name val="Arial MT"/>
    </font>
    <font>
      <b/>
      <sz val="18"/>
      <color indexed="8"/>
      <name val="Tahoma"/>
      <family val="2"/>
    </font>
    <font>
      <b/>
      <sz val="18"/>
      <name val="Arial MT"/>
    </font>
    <font>
      <b/>
      <sz val="17"/>
      <color indexed="8"/>
      <name val="Tahoma"/>
      <family val="2"/>
    </font>
    <font>
      <sz val="17"/>
      <name val="Arial MT"/>
    </font>
    <font>
      <sz val="24"/>
      <name val="Arial MT"/>
    </font>
    <font>
      <b/>
      <sz val="16"/>
      <color indexed="12"/>
      <name val="Tahoma"/>
      <family val="2"/>
    </font>
    <font>
      <b/>
      <sz val="12"/>
      <color indexed="12"/>
      <name val="Tahoma"/>
      <family val="2"/>
    </font>
    <font>
      <sz val="20"/>
      <color indexed="8"/>
      <name val="Tahoma"/>
      <family val="2"/>
    </font>
    <font>
      <b/>
      <sz val="12"/>
      <color indexed="16"/>
      <name val="Tahoma"/>
      <family val="2"/>
    </font>
    <font>
      <b/>
      <sz val="22"/>
      <color indexed="10"/>
      <name val="Tahoma"/>
      <family val="2"/>
    </font>
    <font>
      <sz val="24"/>
      <color indexed="8"/>
      <name val="Tahoma"/>
      <family val="2"/>
    </font>
    <font>
      <sz val="18"/>
      <color indexed="8"/>
      <name val="Tahoma"/>
      <family val="2"/>
    </font>
    <font>
      <sz val="24"/>
      <name val="Tahoma"/>
      <family val="2"/>
    </font>
    <font>
      <b/>
      <sz val="24"/>
      <color indexed="8"/>
      <name val="Tahoma"/>
      <family val="2"/>
    </font>
    <font>
      <b/>
      <sz val="20"/>
      <color indexed="12"/>
      <name val="Tahoma"/>
      <family val="2"/>
    </font>
    <font>
      <sz val="22"/>
      <color indexed="12"/>
      <name val="Tahoma"/>
      <family val="2"/>
    </font>
    <font>
      <b/>
      <sz val="24"/>
      <name val="Tahoma"/>
      <family val="2"/>
    </font>
    <font>
      <sz val="22"/>
      <color indexed="10"/>
      <name val="Tahoma"/>
      <family val="2"/>
    </font>
    <font>
      <u/>
      <sz val="22"/>
      <name val="Tahoma"/>
      <family val="2"/>
    </font>
    <font>
      <b/>
      <sz val="26"/>
      <name val="Tahoma"/>
      <family val="2"/>
    </font>
    <font>
      <b/>
      <sz val="24"/>
      <color indexed="12"/>
      <name val="Tahoma"/>
      <family val="2"/>
    </font>
    <font>
      <sz val="24"/>
      <color indexed="12"/>
      <name val="Tahoma"/>
      <family val="2"/>
    </font>
    <font>
      <b/>
      <u/>
      <sz val="24"/>
      <color indexed="12"/>
      <name val="Tahoma"/>
      <family val="2"/>
    </font>
    <font>
      <b/>
      <sz val="26"/>
      <color indexed="8"/>
      <name val="Tahoma"/>
      <family val="2"/>
    </font>
    <font>
      <sz val="16"/>
      <name val="Arial MT"/>
    </font>
    <font>
      <sz val="20"/>
      <color indexed="12"/>
      <name val="Tahoma"/>
      <family val="2"/>
    </font>
    <font>
      <sz val="12"/>
      <name val="Arial MT"/>
    </font>
    <font>
      <b/>
      <sz val="22"/>
      <color indexed="62"/>
      <name val="Tahoma"/>
      <family val="2"/>
    </font>
    <font>
      <b/>
      <sz val="22"/>
      <color indexed="62"/>
      <name val="Arial MT"/>
    </font>
    <font>
      <b/>
      <sz val="12"/>
      <color indexed="62"/>
      <name val="Arial MT"/>
    </font>
    <font>
      <b/>
      <sz val="20"/>
      <color indexed="62"/>
      <name val="Tahoma"/>
      <family val="2"/>
    </font>
    <font>
      <b/>
      <sz val="18"/>
      <color indexed="62"/>
      <name val="Arial MT"/>
    </font>
    <font>
      <sz val="11"/>
      <name val="Tahoma"/>
      <family val="2"/>
    </font>
    <font>
      <sz val="11"/>
      <name val="Arial MT"/>
    </font>
    <font>
      <sz val="20"/>
      <name val="Arial MT"/>
    </font>
    <font>
      <b/>
      <sz val="18"/>
      <color indexed="62"/>
      <name val="Tahoma"/>
      <family val="2"/>
    </font>
    <font>
      <sz val="28"/>
      <name val="Tahoma"/>
      <family val="2"/>
    </font>
    <font>
      <sz val="26"/>
      <name val="Arial MT"/>
    </font>
    <font>
      <b/>
      <sz val="28"/>
      <color indexed="8"/>
      <name val="Tahoma"/>
      <family val="2"/>
    </font>
    <font>
      <sz val="18"/>
      <name val="Arial"/>
      <family val="2"/>
    </font>
    <font>
      <sz val="24"/>
      <name val="Times New Roman"/>
      <family val="1"/>
    </font>
    <font>
      <sz val="22"/>
      <name val="Times New Roman"/>
      <family val="1"/>
    </font>
    <font>
      <b/>
      <sz val="26"/>
      <color indexed="12"/>
      <name val="Times New Roman"/>
      <family val="1"/>
    </font>
    <font>
      <sz val="12"/>
      <color indexed="12"/>
      <name val="Arial MT"/>
    </font>
    <font>
      <b/>
      <sz val="30"/>
      <color indexed="12"/>
      <name val="Arial"/>
      <family val="2"/>
    </font>
    <font>
      <b/>
      <u/>
      <sz val="22"/>
      <name val="Tahoma"/>
      <family val="2"/>
    </font>
    <font>
      <sz val="10"/>
      <color indexed="12"/>
      <name val="Arial"/>
      <family val="2"/>
    </font>
    <font>
      <sz val="10"/>
      <name val="Arial"/>
      <family val="2"/>
    </font>
    <font>
      <sz val="26"/>
      <name val="Times New Roman"/>
      <family val="1"/>
    </font>
    <font>
      <sz val="28"/>
      <name val="Times New Roman"/>
      <family val="1"/>
    </font>
    <font>
      <sz val="20"/>
      <name val="Times New Roman"/>
      <family val="1"/>
    </font>
    <font>
      <sz val="20"/>
      <color indexed="8"/>
      <name val="Times New Roman"/>
      <family val="1"/>
    </font>
    <font>
      <sz val="12"/>
      <color indexed="8"/>
      <name val="Arial"/>
      <family val="2"/>
    </font>
    <font>
      <b/>
      <sz val="16"/>
      <color indexed="8"/>
      <name val="Arial"/>
      <family val="2"/>
    </font>
    <font>
      <sz val="16"/>
      <color indexed="8"/>
      <name val="Arial"/>
      <family val="2"/>
    </font>
    <font>
      <sz val="18"/>
      <color indexed="8"/>
      <name val="Arial"/>
      <family val="2"/>
    </font>
    <font>
      <b/>
      <sz val="16"/>
      <color indexed="12"/>
      <name val="Times New Roman"/>
      <family val="1"/>
    </font>
    <font>
      <sz val="22"/>
      <color indexed="12"/>
      <name val="Times New Roman"/>
      <family val="1"/>
    </font>
    <font>
      <b/>
      <u/>
      <sz val="26"/>
      <color indexed="12"/>
      <name val="Times New Roman"/>
      <family val="1"/>
    </font>
    <font>
      <b/>
      <u/>
      <sz val="18"/>
      <color indexed="8"/>
      <name val="Times New Roman"/>
      <family val="1"/>
    </font>
    <font>
      <b/>
      <sz val="16"/>
      <color indexed="8"/>
      <name val="Times New Roman"/>
      <family val="1"/>
    </font>
    <font>
      <sz val="16"/>
      <name val="Times New Roman"/>
      <family val="1"/>
    </font>
    <font>
      <sz val="16"/>
      <color indexed="8"/>
      <name val="Times New Roman"/>
      <family val="1"/>
    </font>
    <font>
      <sz val="24"/>
      <name val="Arial"/>
      <family val="2"/>
    </font>
    <font>
      <sz val="14"/>
      <color indexed="8"/>
      <name val="Times New Roman"/>
      <family val="1"/>
    </font>
    <font>
      <sz val="14"/>
      <name val="Times New Roman"/>
      <family val="1"/>
    </font>
    <font>
      <b/>
      <sz val="22"/>
      <name val="Arial"/>
      <family val="2"/>
    </font>
    <font>
      <b/>
      <sz val="18"/>
      <color indexed="60"/>
      <name val="Arial MT"/>
    </font>
    <font>
      <b/>
      <sz val="20"/>
      <color indexed="8"/>
      <name val="Times New Roman"/>
      <family val="1"/>
    </font>
    <font>
      <b/>
      <sz val="22"/>
      <color indexed="8"/>
      <name val="Times New Roman"/>
      <family val="1"/>
    </font>
    <font>
      <sz val="22"/>
      <color indexed="8"/>
      <name val="Arial"/>
      <family val="2"/>
    </font>
    <font>
      <sz val="18"/>
      <color indexed="8"/>
      <name val="Times New Roman"/>
      <family val="1"/>
    </font>
    <font>
      <sz val="24"/>
      <color indexed="16"/>
      <name val="Arial"/>
      <family val="2"/>
    </font>
    <font>
      <b/>
      <sz val="24"/>
      <color indexed="8"/>
      <name val="Times New Roman"/>
      <family val="1"/>
    </font>
    <font>
      <sz val="24"/>
      <color indexed="8"/>
      <name val="Times New Roman"/>
      <family val="1"/>
    </font>
    <font>
      <b/>
      <sz val="16"/>
      <color indexed="16"/>
      <name val="Times New Roman"/>
      <family val="1"/>
    </font>
    <font>
      <sz val="16"/>
      <color indexed="9"/>
      <name val="Times New Roman"/>
      <family val="1"/>
    </font>
    <font>
      <sz val="24"/>
      <color indexed="10"/>
      <name val="Arial"/>
      <family val="2"/>
    </font>
    <font>
      <b/>
      <sz val="24"/>
      <color indexed="10"/>
      <name val="Times New Roman"/>
      <family val="1"/>
    </font>
    <font>
      <sz val="20"/>
      <color indexed="16"/>
      <name val="Times New Roman"/>
      <family val="1"/>
    </font>
    <font>
      <sz val="22"/>
      <color indexed="16"/>
      <name val="Arial"/>
      <family val="2"/>
    </font>
    <font>
      <sz val="22"/>
      <name val="Arial"/>
      <family val="2"/>
    </font>
    <font>
      <sz val="22"/>
      <color indexed="16"/>
      <name val="Times New Roman"/>
      <family val="1"/>
    </font>
    <font>
      <sz val="16"/>
      <color indexed="16"/>
      <name val="Times New Roman"/>
      <family val="1"/>
    </font>
    <font>
      <sz val="26"/>
      <color indexed="8"/>
      <name val="Times New Roman"/>
      <family val="1"/>
    </font>
    <font>
      <u/>
      <sz val="18"/>
      <color indexed="8"/>
      <name val="Arial"/>
      <family val="2"/>
    </font>
    <font>
      <b/>
      <u/>
      <sz val="18"/>
      <color indexed="8"/>
      <name val="Arial"/>
      <family val="2"/>
    </font>
    <font>
      <sz val="26"/>
      <color indexed="16"/>
      <name val="Arial"/>
      <family val="2"/>
    </font>
    <font>
      <sz val="26"/>
      <name val="Arial"/>
      <family val="2"/>
    </font>
    <font>
      <b/>
      <sz val="18"/>
      <name val="Arial"/>
      <family val="2"/>
    </font>
    <font>
      <sz val="16"/>
      <color indexed="9"/>
      <name val="Arial"/>
      <family val="2"/>
    </font>
    <font>
      <b/>
      <sz val="18"/>
      <color indexed="8"/>
      <name val="Arial"/>
      <family val="2"/>
    </font>
    <font>
      <b/>
      <sz val="22"/>
      <color indexed="10"/>
      <name val="Arial"/>
      <family val="2"/>
    </font>
    <font>
      <sz val="22"/>
      <color indexed="9"/>
      <name val="Arial"/>
      <family val="2"/>
    </font>
    <font>
      <sz val="20"/>
      <color indexed="81"/>
      <name val="Tahoma"/>
      <family val="2"/>
    </font>
    <font>
      <sz val="8"/>
      <color indexed="81"/>
      <name val="Tahoma"/>
      <family val="2"/>
    </font>
    <font>
      <sz val="16"/>
      <color indexed="81"/>
      <name val="Tahoma"/>
      <family val="2"/>
    </font>
    <font>
      <b/>
      <sz val="8"/>
      <color indexed="81"/>
      <name val="Tahoma"/>
      <family val="2"/>
    </font>
    <font>
      <sz val="8"/>
      <name val="Arial MT"/>
    </font>
    <font>
      <b/>
      <sz val="22"/>
      <color indexed="22"/>
      <name val="Arial"/>
      <family val="2"/>
    </font>
    <font>
      <sz val="12"/>
      <color indexed="22"/>
      <name val="Arial"/>
      <family val="2"/>
    </font>
    <font>
      <b/>
      <sz val="22"/>
      <color indexed="10"/>
      <name val="Times New Roman"/>
      <family val="1"/>
    </font>
    <font>
      <vertAlign val="superscript"/>
      <sz val="64"/>
      <color indexed="55"/>
      <name val="Times New Roman"/>
      <family val="1"/>
    </font>
    <font>
      <sz val="12"/>
      <color indexed="55"/>
      <name val="Arial MT"/>
    </font>
    <font>
      <sz val="16"/>
      <color indexed="16"/>
      <name val="Tahoma"/>
      <family val="2"/>
    </font>
    <font>
      <sz val="16"/>
      <color indexed="12"/>
      <name val="Times New Roman"/>
      <family val="1"/>
    </font>
    <font>
      <b/>
      <sz val="28"/>
      <name val="Times New Roman"/>
      <family val="1"/>
    </font>
    <font>
      <sz val="12"/>
      <name val="Times New Roman"/>
      <family val="1"/>
    </font>
    <font>
      <b/>
      <sz val="12"/>
      <color indexed="16"/>
      <name val="Times New Roman"/>
      <family val="1"/>
    </font>
    <font>
      <sz val="12"/>
      <color indexed="12"/>
      <name val="Times New Roman"/>
      <family val="1"/>
    </font>
    <font>
      <sz val="24"/>
      <color indexed="12"/>
      <name val="Times New Roman"/>
      <family val="1"/>
    </font>
    <font>
      <b/>
      <u/>
      <sz val="28"/>
      <name val="Times New Roman"/>
      <family val="1"/>
    </font>
    <font>
      <sz val="20"/>
      <color indexed="12"/>
      <name val="Times New Roman"/>
      <family val="1"/>
    </font>
    <font>
      <b/>
      <sz val="20"/>
      <name val="Times New Roman"/>
      <family val="1"/>
    </font>
    <font>
      <b/>
      <sz val="18"/>
      <name val="Times New Roman"/>
      <family val="1"/>
    </font>
    <font>
      <b/>
      <sz val="18"/>
      <color indexed="12"/>
      <name val="Times New Roman"/>
      <family val="1"/>
    </font>
    <font>
      <b/>
      <sz val="24"/>
      <name val="Times New Roman"/>
      <family val="1"/>
    </font>
    <font>
      <b/>
      <sz val="16"/>
      <name val="Times New Roman"/>
      <family val="1"/>
    </font>
    <font>
      <sz val="28"/>
      <color indexed="12"/>
      <name val="Times New Roman"/>
      <family val="1"/>
    </font>
    <font>
      <b/>
      <sz val="16"/>
      <color rgb="FF0000CC"/>
      <name val="Tahoma"/>
      <family val="2"/>
    </font>
    <font>
      <b/>
      <sz val="28"/>
      <color rgb="FF0000CC"/>
      <name val="Times New Roman"/>
      <family val="1"/>
    </font>
    <font>
      <b/>
      <sz val="26"/>
      <name val="Times New Roman"/>
      <family val="1"/>
    </font>
    <font>
      <b/>
      <sz val="20"/>
      <color indexed="62"/>
      <name val="Arial MT"/>
    </font>
    <font>
      <sz val="16"/>
      <color indexed="8"/>
      <name val="Calibri"/>
      <family val="2"/>
    </font>
    <font>
      <sz val="22"/>
      <color rgb="FFFF0000"/>
      <name val="Tahoma"/>
      <family val="2"/>
    </font>
    <font>
      <i/>
      <sz val="20"/>
      <color rgb="FF000000"/>
      <name val="Tahoma"/>
      <family val="2"/>
    </font>
    <font>
      <sz val="20"/>
      <color theme="1"/>
      <name val="Tahoma"/>
      <family val="2"/>
    </font>
    <font>
      <sz val="36"/>
      <color indexed="12"/>
      <name val="Times New Roman"/>
      <family val="1"/>
    </font>
    <font>
      <b/>
      <u/>
      <sz val="18"/>
      <color indexed="12"/>
      <name val="Tahoma"/>
      <family val="2"/>
    </font>
    <font>
      <b/>
      <u/>
      <sz val="20"/>
      <color rgb="FF0000FF"/>
      <name val="Tahoma"/>
      <family val="2"/>
    </font>
    <font>
      <sz val="28"/>
      <color theme="1"/>
      <name val="Tahoma"/>
      <family val="2"/>
    </font>
    <font>
      <b/>
      <i/>
      <sz val="26"/>
      <name val="Tahoma"/>
      <family val="2"/>
    </font>
    <font>
      <b/>
      <sz val="22"/>
      <color rgb="FF000000"/>
      <name val="Tahoma"/>
      <family val="2"/>
    </font>
    <font>
      <sz val="22"/>
      <color theme="1"/>
      <name val="Tahoma"/>
      <family val="2"/>
    </font>
    <font>
      <b/>
      <sz val="22"/>
      <color theme="1"/>
      <name val="Tahoma"/>
      <family val="2"/>
    </font>
    <font>
      <sz val="22"/>
      <color rgb="FF000000"/>
      <name val="Tahoma"/>
      <family val="2"/>
    </font>
    <font>
      <b/>
      <sz val="16"/>
      <color rgb="FFFF0000"/>
      <name val="Tahoma"/>
      <family val="2"/>
    </font>
    <font>
      <b/>
      <sz val="12"/>
      <color rgb="FFFF0000"/>
      <name val="Arial MT"/>
    </font>
    <font>
      <i/>
      <sz val="22"/>
      <color rgb="FF000000"/>
      <name val="Tahoma"/>
      <family val="2"/>
    </font>
    <font>
      <b/>
      <sz val="18"/>
      <color rgb="FF000000"/>
      <name val="Times New Roman"/>
      <family val="1"/>
    </font>
    <font>
      <sz val="16"/>
      <color theme="5" tint="-0.249977111117893"/>
      <name val="Tahoma"/>
      <family val="2"/>
    </font>
    <font>
      <u/>
      <sz val="26"/>
      <name val="Tahoma"/>
      <family val="2"/>
    </font>
    <font>
      <b/>
      <sz val="20"/>
      <color indexed="60"/>
      <name val="Times New Roman"/>
      <family val="1"/>
    </font>
    <font>
      <b/>
      <sz val="20"/>
      <color indexed="60"/>
      <name val="Arial MT"/>
    </font>
    <font>
      <u/>
      <sz val="18"/>
      <name val="Times New Roman"/>
      <family val="1"/>
    </font>
    <font>
      <u/>
      <sz val="18"/>
      <color indexed="8"/>
      <name val="Times New Roman"/>
      <family val="1"/>
    </font>
    <font>
      <sz val="18"/>
      <color rgb="FF000000"/>
      <name val="Tahoma"/>
      <family val="2"/>
    </font>
    <font>
      <sz val="16"/>
      <color rgb="FF000000"/>
      <name val="Tahoma"/>
      <family val="2"/>
    </font>
    <font>
      <sz val="20"/>
      <color indexed="60"/>
      <name val="Times New Roman"/>
      <family val="1"/>
    </font>
    <font>
      <b/>
      <sz val="18"/>
      <color rgb="FF000000"/>
      <name val="Arial"/>
      <family val="2"/>
    </font>
    <font>
      <sz val="18"/>
      <color rgb="FF000000"/>
      <name val="Arial"/>
      <family val="2"/>
    </font>
    <font>
      <sz val="16"/>
      <color indexed="10"/>
      <name val="Arial"/>
      <family val="2"/>
    </font>
    <font>
      <sz val="16"/>
      <color rgb="FF000000"/>
      <name val="Arial"/>
      <family val="2"/>
    </font>
    <font>
      <i/>
      <sz val="22"/>
      <name val="Tahoma"/>
      <family val="2"/>
    </font>
    <font>
      <b/>
      <sz val="20"/>
      <color rgb="FF0000FF"/>
      <name val="Tahoma"/>
      <family val="2"/>
    </font>
    <font>
      <b/>
      <u/>
      <sz val="20"/>
      <color indexed="12"/>
      <name val="Tahoma"/>
      <family val="2"/>
    </font>
    <font>
      <b/>
      <sz val="20"/>
      <color rgb="FF000000"/>
      <name val="Tahoma"/>
      <family val="2"/>
    </font>
    <font>
      <i/>
      <sz val="20"/>
      <name val="Tahoma"/>
      <family val="2"/>
    </font>
    <font>
      <sz val="20"/>
      <color rgb="FF000000"/>
      <name val="Tahoma"/>
      <family val="2"/>
    </font>
    <font>
      <sz val="36"/>
      <name val="Times New Roman"/>
      <family val="1"/>
    </font>
    <font>
      <sz val="48"/>
      <color indexed="16"/>
      <name val="Times New Roman"/>
      <family val="1"/>
    </font>
    <font>
      <i/>
      <sz val="20"/>
      <name val="Times New Roman"/>
      <family val="1"/>
    </font>
  </fonts>
  <fills count="22">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indexed="9"/>
        <bgColor indexed="9"/>
      </patternFill>
    </fill>
    <fill>
      <patternFill patternType="solid">
        <fgColor indexed="65"/>
        <bgColor indexed="64"/>
      </patternFill>
    </fill>
    <fill>
      <patternFill patternType="lightTrellis"/>
    </fill>
    <fill>
      <patternFill patternType="solid">
        <fgColor indexed="43"/>
        <bgColor indexed="64"/>
      </patternFill>
    </fill>
    <fill>
      <patternFill patternType="solid">
        <fgColor indexed="41"/>
        <bgColor indexed="64"/>
      </patternFill>
    </fill>
    <fill>
      <patternFill patternType="lightVertical"/>
    </fill>
    <fill>
      <patternFill patternType="solid">
        <fgColor indexed="22"/>
        <bgColor indexed="64"/>
      </patternFill>
    </fill>
    <fill>
      <patternFill patternType="solid">
        <fgColor indexed="9"/>
      </patternFill>
    </fill>
    <fill>
      <patternFill patternType="solid">
        <fgColor indexed="26"/>
        <bgColor indexed="64"/>
      </patternFill>
    </fill>
    <fill>
      <patternFill patternType="gray0625">
        <fgColor indexed="22"/>
      </patternFill>
    </fill>
    <fill>
      <patternFill patternType="solid">
        <fgColor indexed="47"/>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indexed="42"/>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181">
    <border>
      <left/>
      <right/>
      <top/>
      <bottom/>
      <diagonal/>
    </border>
    <border>
      <left/>
      <right/>
      <top/>
      <bottom style="thin">
        <color indexed="8"/>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double">
        <color indexed="8"/>
      </top>
      <bottom/>
      <diagonal/>
    </border>
    <border>
      <left/>
      <right/>
      <top/>
      <bottom style="double">
        <color indexed="8"/>
      </bottom>
      <diagonal/>
    </border>
    <border>
      <left/>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right/>
      <top/>
      <bottom style="thick">
        <color indexed="16"/>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16"/>
      </right>
      <top/>
      <bottom/>
      <diagonal/>
    </border>
    <border>
      <left/>
      <right/>
      <top style="double">
        <color indexed="64"/>
      </top>
      <bottom/>
      <diagonal/>
    </border>
    <border>
      <left/>
      <right/>
      <top style="thick">
        <color indexed="16"/>
      </top>
      <bottom/>
      <diagonal/>
    </border>
    <border>
      <left/>
      <right/>
      <top style="thick">
        <color indexed="22"/>
      </top>
      <bottom/>
      <diagonal/>
    </border>
    <border>
      <left style="medium">
        <color indexed="64"/>
      </left>
      <right/>
      <top style="medium">
        <color indexed="64"/>
      </top>
      <bottom style="medium">
        <color indexed="64"/>
      </bottom>
      <diagonal/>
    </border>
    <border>
      <left style="thick">
        <color indexed="8"/>
      </left>
      <right/>
      <top style="medium">
        <color indexed="64"/>
      </top>
      <bottom style="medium">
        <color indexed="64"/>
      </bottom>
      <diagonal/>
    </border>
    <border>
      <left style="thick">
        <color indexed="8"/>
      </left>
      <right style="thick">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8"/>
      </left>
      <right/>
      <top/>
      <bottom style="medium">
        <color indexed="64"/>
      </bottom>
      <diagonal/>
    </border>
    <border>
      <left/>
      <right/>
      <top/>
      <bottom style="medium">
        <color indexed="8"/>
      </bottom>
      <diagonal/>
    </border>
    <border>
      <left style="medium">
        <color indexed="8"/>
      </left>
      <right style="medium">
        <color indexed="8"/>
      </right>
      <top/>
      <bottom/>
      <diagonal/>
    </border>
    <border>
      <left/>
      <right/>
      <top style="thin">
        <color indexed="8"/>
      </top>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bottom/>
      <diagonal/>
    </border>
    <border>
      <left style="medium">
        <color indexed="8"/>
      </left>
      <right/>
      <top style="medium">
        <color indexed="64"/>
      </top>
      <bottom/>
      <diagonal/>
    </border>
    <border>
      <left/>
      <right/>
      <top style="medium">
        <color indexed="64"/>
      </top>
      <bottom style="medium">
        <color indexed="64"/>
      </bottom>
      <diagonal/>
    </border>
    <border>
      <left/>
      <right style="thick">
        <color indexed="64"/>
      </right>
      <top/>
      <bottom/>
      <diagonal/>
    </border>
    <border>
      <left style="medium">
        <color indexed="64"/>
      </left>
      <right style="medium">
        <color indexed="8"/>
      </right>
      <top/>
      <bottom/>
      <diagonal/>
    </border>
    <border>
      <left style="thick">
        <color indexed="64"/>
      </left>
      <right/>
      <top/>
      <bottom/>
      <diagonal/>
    </border>
    <border>
      <left style="medium">
        <color indexed="8"/>
      </left>
      <right style="medium">
        <color indexed="64"/>
      </right>
      <top/>
      <bottom/>
      <diagonal/>
    </border>
    <border>
      <left/>
      <right/>
      <top style="thick">
        <color indexed="64"/>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64"/>
      </top>
      <bottom/>
      <diagonal/>
    </border>
    <border>
      <left style="medium">
        <color indexed="64"/>
      </left>
      <right style="medium">
        <color indexed="64"/>
      </right>
      <top style="medium">
        <color indexed="64"/>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thick">
        <color indexed="8"/>
      </bottom>
      <diagonal/>
    </border>
    <border>
      <left/>
      <right/>
      <top style="thick">
        <color indexed="8"/>
      </top>
      <bottom/>
      <diagonal/>
    </border>
    <border>
      <left/>
      <right style="double">
        <color indexed="8"/>
      </right>
      <top style="thick">
        <color indexed="8"/>
      </top>
      <bottom/>
      <diagonal/>
    </border>
    <border>
      <left/>
      <right/>
      <top/>
      <bottom style="thick">
        <color indexed="8"/>
      </bottom>
      <diagonal/>
    </border>
    <border>
      <left/>
      <right style="double">
        <color indexed="8"/>
      </right>
      <top/>
      <bottom style="double">
        <color indexed="8"/>
      </bottom>
      <diagonal/>
    </border>
    <border>
      <left style="thin">
        <color indexed="8"/>
      </left>
      <right/>
      <top/>
      <bottom/>
      <diagonal/>
    </border>
    <border>
      <left style="double">
        <color indexed="8"/>
      </left>
      <right/>
      <top style="double">
        <color indexed="8"/>
      </top>
      <bottom/>
      <diagonal/>
    </border>
    <border>
      <left style="double">
        <color indexed="8"/>
      </left>
      <right/>
      <top/>
      <bottom/>
      <diagonal/>
    </border>
    <border>
      <left style="double">
        <color indexed="8"/>
      </left>
      <right/>
      <top/>
      <bottom style="thick">
        <color indexed="8"/>
      </bottom>
      <diagonal/>
    </border>
    <border>
      <left style="double">
        <color indexed="8"/>
      </left>
      <right/>
      <top style="thick">
        <color indexed="8"/>
      </top>
      <bottom/>
      <diagonal/>
    </border>
    <border>
      <left style="double">
        <color indexed="8"/>
      </left>
      <right/>
      <top/>
      <bottom style="thin">
        <color indexed="8"/>
      </bottom>
      <diagonal/>
    </border>
    <border>
      <left style="double">
        <color indexed="16"/>
      </left>
      <right style="double">
        <color indexed="16"/>
      </right>
      <top/>
      <bottom style="double">
        <color indexed="16"/>
      </bottom>
      <diagonal/>
    </border>
    <border>
      <left style="double">
        <color indexed="16"/>
      </left>
      <right/>
      <top style="double">
        <color indexed="16"/>
      </top>
      <bottom style="double">
        <color indexed="16"/>
      </bottom>
      <diagonal/>
    </border>
    <border>
      <left/>
      <right style="double">
        <color indexed="16"/>
      </right>
      <top style="double">
        <color indexed="16"/>
      </top>
      <bottom style="double">
        <color indexed="16"/>
      </bottom>
      <diagonal/>
    </border>
    <border>
      <left style="double">
        <color indexed="8"/>
      </left>
      <right/>
      <top/>
      <bottom style="double">
        <color indexed="8"/>
      </bottom>
      <diagonal/>
    </border>
    <border>
      <left style="thick">
        <color indexed="16"/>
      </left>
      <right/>
      <top/>
      <bottom/>
      <diagonal/>
    </border>
    <border>
      <left/>
      <right style="thick">
        <color indexed="16"/>
      </right>
      <top/>
      <bottom style="thick">
        <color indexed="16"/>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double">
        <color indexed="60"/>
      </top>
      <bottom/>
      <diagonal/>
    </border>
    <border>
      <left style="medium">
        <color indexed="64"/>
      </left>
      <right style="medium">
        <color indexed="64"/>
      </right>
      <top style="medium">
        <color indexed="64"/>
      </top>
      <bottom style="medium">
        <color indexed="64"/>
      </bottom>
      <diagonal/>
    </border>
    <border>
      <left style="medium">
        <color indexed="16"/>
      </left>
      <right/>
      <top style="medium">
        <color indexed="16"/>
      </top>
      <bottom/>
      <diagonal/>
    </border>
    <border>
      <left/>
      <right/>
      <top style="medium">
        <color indexed="16"/>
      </top>
      <bottom/>
      <diagonal/>
    </border>
    <border>
      <left/>
      <right style="medium">
        <color indexed="16"/>
      </right>
      <top style="medium">
        <color indexed="16"/>
      </top>
      <bottom/>
      <diagonal/>
    </border>
    <border>
      <left style="medium">
        <color indexed="16"/>
      </left>
      <right/>
      <top/>
      <bottom/>
      <diagonal/>
    </border>
    <border>
      <left/>
      <right style="medium">
        <color indexed="16"/>
      </right>
      <top/>
      <bottom/>
      <diagonal/>
    </border>
    <border>
      <left style="medium">
        <color indexed="16"/>
      </left>
      <right/>
      <top/>
      <bottom style="medium">
        <color indexed="16"/>
      </bottom>
      <diagonal/>
    </border>
    <border>
      <left/>
      <right/>
      <top/>
      <bottom style="medium">
        <color indexed="16"/>
      </bottom>
      <diagonal/>
    </border>
    <border>
      <left/>
      <right style="medium">
        <color indexed="16"/>
      </right>
      <top/>
      <bottom style="medium">
        <color indexed="16"/>
      </bottom>
      <diagonal/>
    </border>
    <border>
      <left style="thick">
        <color indexed="16"/>
      </left>
      <right/>
      <top style="thick">
        <color indexed="16"/>
      </top>
      <bottom/>
      <diagonal/>
    </border>
    <border>
      <left/>
      <right style="thick">
        <color indexed="16"/>
      </right>
      <top style="thick">
        <color indexed="16"/>
      </top>
      <bottom/>
      <diagonal/>
    </border>
    <border>
      <left style="thick">
        <color indexed="16"/>
      </left>
      <right/>
      <top/>
      <bottom style="thick">
        <color indexed="16"/>
      </bottom>
      <diagonal/>
    </border>
    <border>
      <left style="thick">
        <color indexed="22"/>
      </left>
      <right/>
      <top style="thick">
        <color indexed="22"/>
      </top>
      <bottom/>
      <diagonal/>
    </border>
    <border>
      <left/>
      <right style="thick">
        <color indexed="22"/>
      </right>
      <top style="thick">
        <color indexed="22"/>
      </top>
      <bottom/>
      <diagonal/>
    </border>
    <border>
      <left style="thick">
        <color indexed="22"/>
      </left>
      <right/>
      <top/>
      <bottom style="thick">
        <color indexed="55"/>
      </bottom>
      <diagonal/>
    </border>
    <border>
      <left/>
      <right style="thick">
        <color indexed="22"/>
      </right>
      <top/>
      <bottom style="thick">
        <color indexed="55"/>
      </bottom>
      <diagonal/>
    </border>
    <border>
      <left style="thick">
        <color indexed="22"/>
      </left>
      <right/>
      <top style="thick">
        <color indexed="55"/>
      </top>
      <bottom/>
      <diagonal/>
    </border>
    <border>
      <left/>
      <right style="thick">
        <color indexed="22"/>
      </right>
      <top style="thick">
        <color indexed="55"/>
      </top>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55"/>
      </left>
      <right/>
      <top/>
      <bottom style="thick">
        <color indexed="55"/>
      </bottom>
      <diagonal/>
    </border>
    <border>
      <left/>
      <right/>
      <top/>
      <bottom style="thick">
        <color indexed="55"/>
      </bottom>
      <diagonal/>
    </border>
    <border>
      <left/>
      <right style="thick">
        <color indexed="55"/>
      </right>
      <top/>
      <bottom style="thick">
        <color indexed="55"/>
      </bottom>
      <diagonal/>
    </border>
    <border>
      <left/>
      <right style="thick">
        <color indexed="55"/>
      </right>
      <top/>
      <bottom/>
      <diagonal/>
    </border>
    <border>
      <left style="thick">
        <color indexed="55"/>
      </left>
      <right style="thick">
        <color indexed="55"/>
      </right>
      <top style="thick">
        <color indexed="55"/>
      </top>
      <bottom/>
      <diagonal/>
    </border>
    <border>
      <left style="thick">
        <color indexed="55"/>
      </left>
      <right style="thick">
        <color indexed="55"/>
      </right>
      <top/>
      <bottom style="thick">
        <color indexed="55"/>
      </bottom>
      <diagonal/>
    </border>
    <border>
      <left style="thick">
        <color indexed="22"/>
      </left>
      <right/>
      <top/>
      <bottom style="thick">
        <color indexed="22"/>
      </bottom>
      <diagonal/>
    </border>
    <border>
      <left/>
      <right style="thick">
        <color indexed="22"/>
      </right>
      <top/>
      <bottom style="thick">
        <color indexed="22"/>
      </bottom>
      <diagonal/>
    </border>
    <border>
      <left style="thick">
        <color indexed="55"/>
      </left>
      <right/>
      <top/>
      <bottom style="thin">
        <color indexed="8"/>
      </bottom>
      <diagonal/>
    </border>
    <border>
      <left/>
      <right/>
      <top style="thick">
        <color indexed="55"/>
      </top>
      <bottom style="thin">
        <color indexed="8"/>
      </bottom>
      <diagonal/>
    </border>
    <border>
      <left/>
      <right style="thick">
        <color indexed="55"/>
      </right>
      <top/>
      <bottom style="thin">
        <color indexed="8"/>
      </bottom>
      <diagonal/>
    </border>
    <border>
      <left style="thick">
        <color indexed="55"/>
      </left>
      <right/>
      <top style="thin">
        <color indexed="8"/>
      </top>
      <bottom style="thick">
        <color indexed="55"/>
      </bottom>
      <diagonal/>
    </border>
    <border>
      <left/>
      <right/>
      <top style="thin">
        <color indexed="8"/>
      </top>
      <bottom style="thick">
        <color indexed="55"/>
      </bottom>
      <diagonal/>
    </border>
    <border>
      <left/>
      <right style="thick">
        <color indexed="55"/>
      </right>
      <top style="thin">
        <color indexed="8"/>
      </top>
      <bottom style="thick">
        <color indexed="55"/>
      </bottom>
      <diagonal/>
    </border>
    <border>
      <left style="thick">
        <color indexed="55"/>
      </left>
      <right/>
      <top/>
      <bottom/>
      <diagonal/>
    </border>
    <border>
      <left style="double">
        <color indexed="60"/>
      </left>
      <right/>
      <top style="double">
        <color indexed="60"/>
      </top>
      <bottom/>
      <diagonal/>
    </border>
    <border>
      <left style="double">
        <color indexed="60"/>
      </left>
      <right/>
      <top/>
      <bottom style="double">
        <color indexed="60"/>
      </bottom>
      <diagonal/>
    </border>
    <border>
      <left/>
      <right/>
      <top/>
      <bottom style="double">
        <color indexed="60"/>
      </bottom>
      <diagonal/>
    </border>
    <border>
      <left style="double">
        <color indexed="8"/>
      </left>
      <right style="double">
        <color indexed="16"/>
      </right>
      <top style="double">
        <color indexed="16"/>
      </top>
      <bottom/>
      <diagonal/>
    </border>
    <border>
      <left style="double">
        <color indexed="8"/>
      </left>
      <right style="double">
        <color indexed="16"/>
      </right>
      <top/>
      <bottom/>
      <diagonal/>
    </border>
    <border>
      <left style="double">
        <color indexed="8"/>
      </left>
      <right style="double">
        <color indexed="16"/>
      </right>
      <top/>
      <bottom style="double">
        <color indexed="16"/>
      </bottom>
      <diagonal/>
    </border>
    <border>
      <left style="double">
        <color indexed="16"/>
      </left>
      <right/>
      <top style="double">
        <color indexed="16"/>
      </top>
      <bottom/>
      <diagonal/>
    </border>
    <border>
      <left/>
      <right/>
      <top style="double">
        <color indexed="16"/>
      </top>
      <bottom/>
      <diagonal/>
    </border>
    <border>
      <left/>
      <right style="double">
        <color indexed="16"/>
      </right>
      <top style="double">
        <color indexed="16"/>
      </top>
      <bottom/>
      <diagonal/>
    </border>
    <border>
      <left style="double">
        <color indexed="16"/>
      </left>
      <right/>
      <top/>
      <bottom/>
      <diagonal/>
    </border>
    <border>
      <left/>
      <right style="double">
        <color indexed="16"/>
      </right>
      <top/>
      <bottom/>
      <diagonal/>
    </border>
    <border>
      <left style="double">
        <color indexed="16"/>
      </left>
      <right/>
      <top/>
      <bottom style="double">
        <color indexed="16"/>
      </bottom>
      <diagonal/>
    </border>
    <border>
      <left/>
      <right/>
      <top/>
      <bottom style="double">
        <color indexed="16"/>
      </bottom>
      <diagonal/>
    </border>
    <border>
      <left/>
      <right style="double">
        <color indexed="16"/>
      </right>
      <top/>
      <bottom style="double">
        <color indexed="16"/>
      </bottom>
      <diagonal/>
    </border>
    <border>
      <left style="double">
        <color indexed="16"/>
      </left>
      <right style="double">
        <color indexed="16"/>
      </right>
      <top style="double">
        <color indexed="16"/>
      </top>
      <bottom/>
      <diagonal/>
    </border>
    <border>
      <left style="double">
        <color indexed="16"/>
      </left>
      <right style="double">
        <color indexed="16"/>
      </right>
      <top/>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thin">
        <color indexed="8"/>
      </top>
      <bottom/>
      <diagonal/>
    </border>
    <border>
      <left style="medium">
        <color indexed="8"/>
      </left>
      <right style="medium">
        <color indexed="8"/>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8"/>
      </left>
      <right/>
      <top/>
      <bottom style="medium">
        <color indexed="64"/>
      </bottom>
      <diagonal/>
    </border>
    <border>
      <left/>
      <right style="medium">
        <color indexed="8"/>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style="medium">
        <color indexed="64"/>
      </top>
      <bottom/>
      <diagonal/>
    </border>
    <border>
      <left/>
      <right/>
      <top/>
      <bottom style="medium">
        <color theme="1"/>
      </bottom>
      <diagonal/>
    </border>
    <border>
      <left/>
      <right style="double">
        <color auto="1"/>
      </right>
      <top/>
      <bottom/>
      <diagonal/>
    </border>
    <border>
      <left style="medium">
        <color indexed="64"/>
      </left>
      <right/>
      <top/>
      <bottom style="medium">
        <color indexed="8"/>
      </bottom>
      <diagonal/>
    </border>
    <border>
      <left/>
      <right style="medium">
        <color indexed="64"/>
      </right>
      <top style="medium">
        <color indexed="8"/>
      </top>
      <bottom/>
      <diagonal/>
    </border>
    <border>
      <left/>
      <right style="double">
        <color indexed="60"/>
      </right>
      <top style="double">
        <color indexed="60"/>
      </top>
      <bottom/>
      <diagonal/>
    </border>
    <border>
      <left/>
      <right style="double">
        <color indexed="60"/>
      </right>
      <top/>
      <bottom style="double">
        <color indexed="60"/>
      </bottom>
      <diagonal/>
    </border>
    <border>
      <left style="double">
        <color indexed="16"/>
      </left>
      <right style="double">
        <color indexed="16"/>
      </right>
      <top style="double">
        <color indexed="16"/>
      </top>
      <bottom style="double">
        <color indexed="16"/>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style="thin">
        <color indexed="64"/>
      </top>
      <bottom/>
      <diagonal/>
    </border>
    <border>
      <left/>
      <right style="double">
        <color auto="1"/>
      </right>
      <top style="thin">
        <color indexed="64"/>
      </top>
      <bottom style="thin">
        <color indexed="64"/>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8"/>
      </bottom>
      <diagonal/>
    </border>
    <border>
      <left/>
      <right/>
      <top style="thin">
        <color theme="1"/>
      </top>
      <bottom style="thin">
        <color indexed="8"/>
      </bottom>
      <diagonal/>
    </border>
    <border>
      <left/>
      <right style="thin">
        <color theme="1"/>
      </right>
      <top style="thin">
        <color theme="1"/>
      </top>
      <bottom style="thin">
        <color indexed="8"/>
      </bottom>
      <diagonal/>
    </border>
    <border>
      <left style="thin">
        <color theme="1"/>
      </left>
      <right/>
      <top style="thin">
        <color indexed="8"/>
      </top>
      <bottom style="thin">
        <color theme="1"/>
      </bottom>
      <diagonal/>
    </border>
    <border>
      <left/>
      <right/>
      <top style="thin">
        <color indexed="8"/>
      </top>
      <bottom style="thin">
        <color theme="1"/>
      </bottom>
      <diagonal/>
    </border>
    <border>
      <left/>
      <right style="thin">
        <color theme="1"/>
      </right>
      <top style="thin">
        <color indexed="8"/>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double">
        <color theme="1"/>
      </left>
      <right/>
      <top style="thin">
        <color theme="1"/>
      </top>
      <bottom/>
      <diagonal/>
    </border>
    <border>
      <left style="double">
        <color theme="1"/>
      </left>
      <right/>
      <top/>
      <bottom style="thin">
        <color theme="1"/>
      </bottom>
      <diagonal/>
    </border>
    <border>
      <left style="double">
        <color theme="1"/>
      </left>
      <right style="double">
        <color indexed="60"/>
      </right>
      <top style="double">
        <color indexed="60"/>
      </top>
      <bottom/>
      <diagonal/>
    </border>
    <border>
      <left style="double">
        <color theme="1"/>
      </left>
      <right style="double">
        <color indexed="60"/>
      </right>
      <top/>
      <bottom/>
      <diagonal/>
    </border>
    <border>
      <left style="double">
        <color theme="1"/>
      </left>
      <right style="double">
        <color indexed="60"/>
      </right>
      <top/>
      <bottom style="double">
        <color indexed="60"/>
      </bottom>
      <diagonal/>
    </border>
  </borders>
  <cellStyleXfs count="1">
    <xf numFmtId="0" fontId="0" fillId="0" borderId="0" applyFill="0" applyBorder="0" applyProtection="0"/>
  </cellStyleXfs>
  <cellXfs count="1349">
    <xf numFmtId="0" fontId="0" fillId="0" borderId="0" xfId="0"/>
    <xf numFmtId="37" fontId="2" fillId="0" borderId="1" xfId="0" applyNumberFormat="1" applyFont="1" applyBorder="1" applyAlignment="1" applyProtection="1">
      <alignment horizontal="center"/>
    </xf>
    <xf numFmtId="0" fontId="3" fillId="0" borderId="0" xfId="0" applyFont="1"/>
    <xf numFmtId="0" fontId="3" fillId="0" borderId="0" xfId="0" applyFont="1" applyBorder="1"/>
    <xf numFmtId="0" fontId="3" fillId="0" borderId="0" xfId="0" applyFont="1" applyBorder="1" applyAlignment="1">
      <alignment horizontal="left"/>
    </xf>
    <xf numFmtId="0" fontId="3" fillId="0" borderId="0" xfId="0" applyFont="1" applyAlignment="1">
      <alignment horizontal="left"/>
    </xf>
    <xf numFmtId="0" fontId="4" fillId="0" borderId="0" xfId="0" applyFont="1" applyBorder="1"/>
    <xf numFmtId="0" fontId="4" fillId="0" borderId="0" xfId="0" applyFont="1" applyBorder="1" applyAlignment="1">
      <alignment horizontal="left"/>
    </xf>
    <xf numFmtId="0" fontId="4" fillId="0" borderId="2" xfId="0" applyFont="1" applyBorder="1" applyAlignment="1">
      <alignment horizontal="left"/>
    </xf>
    <xf numFmtId="0" fontId="4" fillId="0" borderId="3" xfId="0" applyFont="1" applyBorder="1"/>
    <xf numFmtId="0" fontId="4" fillId="0" borderId="2" xfId="0" applyFont="1" applyBorder="1"/>
    <xf numFmtId="0" fontId="4" fillId="0" borderId="4" xfId="0" applyFont="1" applyBorder="1"/>
    <xf numFmtId="0" fontId="4" fillId="0" borderId="5" xfId="0" applyFont="1" applyBorder="1" applyAlignment="1">
      <alignment horizontal="left"/>
    </xf>
    <xf numFmtId="0" fontId="4" fillId="0" borderId="6" xfId="0" applyFont="1" applyBorder="1"/>
    <xf numFmtId="0" fontId="4" fillId="0" borderId="6" xfId="0" applyFont="1" applyBorder="1" applyAlignment="1">
      <alignment horizontal="left"/>
    </xf>
    <xf numFmtId="0" fontId="3" fillId="0" borderId="7" xfId="0" applyFont="1" applyBorder="1"/>
    <xf numFmtId="0" fontId="3" fillId="0" borderId="8" xfId="0" applyFont="1" applyBorder="1" applyAlignment="1">
      <alignment horizontal="left"/>
    </xf>
    <xf numFmtId="0" fontId="3" fillId="0" borderId="9" xfId="0" applyFont="1" applyBorder="1"/>
    <xf numFmtId="0" fontId="3" fillId="0" borderId="9" xfId="0" applyFont="1" applyBorder="1" applyAlignment="1">
      <alignment horizontal="left"/>
    </xf>
    <xf numFmtId="0" fontId="3" fillId="0" borderId="8" xfId="0" applyFont="1" applyBorder="1"/>
    <xf numFmtId="0" fontId="6" fillId="0" borderId="0" xfId="0" applyFont="1"/>
    <xf numFmtId="0" fontId="7" fillId="0" borderId="0" xfId="0" applyFont="1" applyProtection="1"/>
    <xf numFmtId="0" fontId="6" fillId="0" borderId="0" xfId="0" applyFont="1" applyBorder="1" applyAlignment="1"/>
    <xf numFmtId="0" fontId="6" fillId="0" borderId="0" xfId="0" applyFont="1" applyBorder="1" applyAlignment="1" applyProtection="1">
      <alignment horizontal="left" vertical="center"/>
    </xf>
    <xf numFmtId="0" fontId="6" fillId="0" borderId="0" xfId="0" applyFont="1" applyBorder="1" applyAlignment="1" applyProtection="1">
      <alignment horizontal="right"/>
    </xf>
    <xf numFmtId="0" fontId="8" fillId="0" borderId="0" xfId="0" applyFont="1"/>
    <xf numFmtId="0" fontId="8" fillId="0" borderId="0" xfId="0" applyFont="1" applyBorder="1"/>
    <xf numFmtId="0" fontId="11" fillId="0" borderId="0" xfId="0" applyFont="1"/>
    <xf numFmtId="0" fontId="9" fillId="0" borderId="0" xfId="0" applyFont="1"/>
    <xf numFmtId="0" fontId="10" fillId="0" borderId="0" xfId="0" applyFont="1"/>
    <xf numFmtId="0" fontId="10" fillId="0" borderId="0" xfId="0" applyFont="1" applyBorder="1" applyAlignment="1" applyProtection="1">
      <alignment horizontal="left" vertical="center"/>
    </xf>
    <xf numFmtId="0" fontId="10" fillId="2" borderId="0" xfId="0" applyNumberFormat="1" applyFont="1" applyFill="1" applyBorder="1" applyAlignment="1" applyProtection="1">
      <protection locked="0"/>
    </xf>
    <xf numFmtId="0" fontId="10" fillId="2" borderId="0" xfId="0" applyNumberFormat="1" applyFont="1" applyFill="1" applyBorder="1" applyProtection="1">
      <protection locked="0"/>
    </xf>
    <xf numFmtId="0" fontId="10" fillId="2" borderId="0" xfId="0" applyNumberFormat="1" applyFont="1" applyFill="1" applyBorder="1" applyAlignment="1" applyProtection="1">
      <alignment horizontal="center"/>
      <protection locked="0"/>
    </xf>
    <xf numFmtId="0" fontId="12" fillId="0" borderId="0" xfId="0" applyFont="1"/>
    <xf numFmtId="0" fontId="5" fillId="0" borderId="0" xfId="0" applyFont="1"/>
    <xf numFmtId="0" fontId="12" fillId="2" borderId="0" xfId="0" applyNumberFormat="1" applyFont="1" applyFill="1" applyBorder="1" applyProtection="1">
      <protection locked="0"/>
    </xf>
    <xf numFmtId="0" fontId="17" fillId="0" borderId="0" xfId="0" applyFont="1" applyFill="1"/>
    <xf numFmtId="49" fontId="17" fillId="0" borderId="0" xfId="0" applyNumberFormat="1" applyFont="1" applyFill="1"/>
    <xf numFmtId="0" fontId="17" fillId="0" borderId="5" xfId="0" applyFont="1" applyFill="1" applyBorder="1" applyAlignment="1">
      <alignment horizontal="left"/>
    </xf>
    <xf numFmtId="0" fontId="21" fillId="0" borderId="0" xfId="0" applyFont="1" applyFill="1"/>
    <xf numFmtId="49" fontId="21" fillId="0" borderId="0" xfId="0" applyNumberFormat="1" applyFont="1" applyFill="1"/>
    <xf numFmtId="0" fontId="21" fillId="0" borderId="2" xfId="0" applyFont="1" applyFill="1" applyBorder="1" applyAlignment="1">
      <alignment horizontal="left"/>
    </xf>
    <xf numFmtId="0" fontId="23" fillId="0" borderId="0" xfId="0" applyFont="1" applyFill="1" applyProtection="1"/>
    <xf numFmtId="0" fontId="23" fillId="0" borderId="0" xfId="0" applyFont="1" applyFill="1"/>
    <xf numFmtId="49" fontId="23" fillId="0" borderId="0" xfId="0" applyNumberFormat="1" applyFont="1" applyFill="1"/>
    <xf numFmtId="0" fontId="22" fillId="0" borderId="2" xfId="0" applyFont="1" applyFill="1" applyBorder="1" applyAlignment="1">
      <alignment horizontal="left"/>
    </xf>
    <xf numFmtId="0" fontId="29" fillId="0" borderId="10" xfId="0" applyFont="1" applyBorder="1" applyProtection="1"/>
    <xf numFmtId="0" fontId="23" fillId="0" borderId="0" xfId="0" applyFont="1" applyProtection="1"/>
    <xf numFmtId="0" fontId="23" fillId="0" borderId="0" xfId="0" applyFont="1"/>
    <xf numFmtId="49" fontId="23" fillId="0" borderId="0" xfId="0" applyNumberFormat="1" applyFont="1"/>
    <xf numFmtId="0" fontId="22" fillId="0" borderId="2" xfId="0" applyFont="1" applyBorder="1" applyAlignment="1">
      <alignment horizontal="left"/>
    </xf>
    <xf numFmtId="49" fontId="23" fillId="0" borderId="0" xfId="0" applyNumberFormat="1" applyFont="1" applyProtection="1"/>
    <xf numFmtId="49" fontId="22" fillId="0" borderId="2" xfId="0" applyNumberFormat="1" applyFont="1" applyBorder="1" applyAlignment="1">
      <alignment horizontal="left"/>
    </xf>
    <xf numFmtId="0" fontId="37" fillId="0" borderId="0" xfId="0" applyFont="1"/>
    <xf numFmtId="0" fontId="29" fillId="0" borderId="11" xfId="0" applyFont="1" applyBorder="1" applyProtection="1"/>
    <xf numFmtId="164" fontId="21" fillId="0" borderId="0" xfId="0" applyNumberFormat="1" applyFont="1" applyProtection="1"/>
    <xf numFmtId="0" fontId="21" fillId="0" borderId="0" xfId="0" applyFont="1"/>
    <xf numFmtId="0" fontId="21" fillId="0" borderId="0" xfId="0" applyFont="1" applyProtection="1"/>
    <xf numFmtId="0" fontId="43" fillId="3" borderId="0" xfId="0" applyFont="1" applyFill="1" applyBorder="1" applyProtection="1"/>
    <xf numFmtId="0" fontId="21" fillId="0" borderId="0" xfId="0" applyNumberFormat="1" applyFont="1" applyAlignment="1" applyProtection="1">
      <alignment horizontal="center"/>
    </xf>
    <xf numFmtId="0" fontId="21" fillId="0" borderId="0" xfId="0" applyFont="1" applyAlignment="1" applyProtection="1">
      <alignment horizontal="centerContinuous"/>
    </xf>
    <xf numFmtId="0" fontId="21" fillId="0" borderId="0" xfId="0" applyFont="1" applyBorder="1"/>
    <xf numFmtId="49" fontId="40" fillId="4" borderId="0" xfId="0" applyNumberFormat="1" applyFont="1" applyFill="1" applyBorder="1" applyAlignment="1" applyProtection="1">
      <alignment horizontal="center"/>
    </xf>
    <xf numFmtId="49" fontId="41" fillId="2" borderId="0" xfId="0" applyNumberFormat="1" applyFont="1" applyFill="1" applyBorder="1" applyAlignment="1" applyProtection="1">
      <alignment horizontal="center"/>
    </xf>
    <xf numFmtId="49" fontId="36" fillId="3" borderId="0" xfId="0" applyNumberFormat="1" applyFont="1" applyFill="1" applyBorder="1" applyAlignment="1" applyProtection="1">
      <alignment horizontal="center"/>
      <protection locked="0"/>
    </xf>
    <xf numFmtId="0" fontId="35" fillId="0" borderId="0" xfId="0" applyNumberFormat="1" applyFont="1" applyProtection="1"/>
    <xf numFmtId="164" fontId="41" fillId="0" borderId="0" xfId="0" applyNumberFormat="1" applyFont="1" applyProtection="1"/>
    <xf numFmtId="164" fontId="36" fillId="0" borderId="0" xfId="0" applyNumberFormat="1" applyFont="1" applyFill="1" applyBorder="1" applyAlignment="1" applyProtection="1">
      <alignment horizontal="center"/>
      <protection hidden="1"/>
    </xf>
    <xf numFmtId="164" fontId="40" fillId="0" borderId="0" xfId="0" applyNumberFormat="1" applyFont="1" applyBorder="1" applyProtection="1"/>
    <xf numFmtId="164" fontId="40" fillId="4" borderId="0" xfId="0" applyNumberFormat="1" applyFont="1" applyFill="1" applyBorder="1" applyProtection="1"/>
    <xf numFmtId="0" fontId="28" fillId="0" borderId="0" xfId="0" applyFont="1" applyProtection="1">
      <protection locked="0"/>
    </xf>
    <xf numFmtId="0" fontId="22" fillId="0" borderId="8" xfId="0" applyFont="1" applyBorder="1" applyAlignment="1">
      <alignment horizontal="left"/>
    </xf>
    <xf numFmtId="0" fontId="22" fillId="0" borderId="5" xfId="0" applyFont="1" applyBorder="1" applyAlignment="1">
      <alignment horizontal="left"/>
    </xf>
    <xf numFmtId="0" fontId="23" fillId="0" borderId="8" xfId="0" applyFont="1" applyBorder="1"/>
    <xf numFmtId="0" fontId="48" fillId="0" borderId="1" xfId="0" applyFont="1" applyFill="1" applyBorder="1" applyAlignment="1" applyProtection="1">
      <alignment vertical="center"/>
    </xf>
    <xf numFmtId="0" fontId="48" fillId="0" borderId="12" xfId="0" applyFont="1" applyFill="1" applyBorder="1" applyAlignment="1" applyProtection="1">
      <alignment vertical="center"/>
    </xf>
    <xf numFmtId="0" fontId="29" fillId="0" borderId="0" xfId="0" applyFont="1" applyBorder="1" applyProtection="1"/>
    <xf numFmtId="0" fontId="51" fillId="0" borderId="0" xfId="0" applyFont="1" applyFill="1" applyBorder="1" applyAlignment="1">
      <alignment vertical="center"/>
    </xf>
    <xf numFmtId="0" fontId="24" fillId="0" borderId="1" xfId="0" applyFont="1" applyFill="1" applyBorder="1" applyAlignment="1" applyProtection="1">
      <alignment vertical="center"/>
    </xf>
    <xf numFmtId="0" fontId="24" fillId="0" borderId="12" xfId="0" applyFont="1" applyFill="1" applyBorder="1" applyAlignment="1" applyProtection="1">
      <alignment vertical="center"/>
    </xf>
    <xf numFmtId="0" fontId="31" fillId="0" borderId="0" xfId="0" applyFont="1" applyBorder="1" applyProtection="1"/>
    <xf numFmtId="0" fontId="57" fillId="0" borderId="0" xfId="0" applyFont="1" applyBorder="1"/>
    <xf numFmtId="0" fontId="57" fillId="0" borderId="0" xfId="0" applyFont="1"/>
    <xf numFmtId="0" fontId="22" fillId="0" borderId="0" xfId="0" applyFont="1" applyBorder="1"/>
    <xf numFmtId="0" fontId="22" fillId="0" borderId="0" xfId="0" applyFont="1" applyBorder="1" applyProtection="1"/>
    <xf numFmtId="0" fontId="22" fillId="0" borderId="0" xfId="0" applyFont="1"/>
    <xf numFmtId="0" fontId="34" fillId="0" borderId="0" xfId="0" applyFont="1"/>
    <xf numFmtId="0" fontId="22" fillId="0" borderId="0" xfId="0" applyNumberFormat="1" applyFont="1" applyBorder="1" applyAlignment="1">
      <alignment horizontal="center" vertical="center"/>
    </xf>
    <xf numFmtId="0" fontId="34" fillId="0" borderId="0" xfId="0" applyFont="1" applyBorder="1" applyProtection="1"/>
    <xf numFmtId="0" fontId="60" fillId="0" borderId="0" xfId="0" applyFont="1"/>
    <xf numFmtId="0" fontId="62" fillId="0" borderId="0" xfId="0" applyFont="1" applyProtection="1"/>
    <xf numFmtId="0" fontId="35" fillId="0" borderId="0" xfId="0" applyFont="1"/>
    <xf numFmtId="0" fontId="25" fillId="0" borderId="0" xfId="0" applyFont="1" applyBorder="1" applyAlignment="1"/>
    <xf numFmtId="0" fontId="23" fillId="0" borderId="0" xfId="0" applyFont="1" applyBorder="1"/>
    <xf numFmtId="0" fontId="23" fillId="5" borderId="0" xfId="0" applyFont="1" applyFill="1"/>
    <xf numFmtId="0" fontId="28" fillId="0" borderId="0" xfId="0" applyFont="1" applyBorder="1" applyProtection="1"/>
    <xf numFmtId="0" fontId="64" fillId="0" borderId="0" xfId="0" applyNumberFormat="1" applyFont="1" applyBorder="1" applyAlignment="1">
      <alignment horizontal="center" vertical="center"/>
    </xf>
    <xf numFmtId="0" fontId="64" fillId="0" borderId="0" xfId="0" applyNumberFormat="1" applyFont="1" applyBorder="1" applyAlignment="1">
      <alignment horizontal="center" vertical="center" wrapText="1"/>
    </xf>
    <xf numFmtId="0" fontId="50" fillId="0" borderId="0" xfId="0" applyFont="1" applyBorder="1" applyProtection="1"/>
    <xf numFmtId="0" fontId="21" fillId="5" borderId="0" xfId="0" applyFont="1" applyFill="1" applyBorder="1" applyAlignment="1"/>
    <xf numFmtId="0" fontId="27" fillId="6" borderId="0" xfId="0" applyFont="1" applyFill="1" applyBorder="1" applyAlignment="1">
      <alignment horizontal="center" vertical="center" wrapText="1"/>
    </xf>
    <xf numFmtId="0" fontId="25" fillId="0" borderId="0" xfId="0" applyFont="1"/>
    <xf numFmtId="0" fontId="63" fillId="0" borderId="0" xfId="0" applyFont="1" applyProtection="1">
      <protection locked="0"/>
    </xf>
    <xf numFmtId="0" fontId="63" fillId="0" borderId="0" xfId="0" applyFont="1"/>
    <xf numFmtId="0" fontId="25" fillId="0" borderId="0" xfId="0" applyFont="1" applyProtection="1"/>
    <xf numFmtId="0" fontId="63" fillId="0" borderId="0" xfId="0" applyFont="1" applyProtection="1"/>
    <xf numFmtId="0" fontId="25" fillId="0" borderId="0" xfId="0" applyFont="1" applyBorder="1" applyAlignment="1">
      <alignment horizontal="center"/>
    </xf>
    <xf numFmtId="0" fontId="25" fillId="0" borderId="0" xfId="0" applyFont="1" applyBorder="1"/>
    <xf numFmtId="0" fontId="63" fillId="0" borderId="0" xfId="0" applyFont="1" applyBorder="1"/>
    <xf numFmtId="0" fontId="66" fillId="0" borderId="0" xfId="0" applyFont="1"/>
    <xf numFmtId="0" fontId="47" fillId="0" borderId="0" xfId="0" applyFont="1"/>
    <xf numFmtId="49" fontId="33" fillId="0" borderId="13" xfId="0" applyNumberFormat="1" applyFont="1" applyBorder="1" applyAlignment="1">
      <alignment vertical="center"/>
    </xf>
    <xf numFmtId="49" fontId="33" fillId="0" borderId="14" xfId="0" applyNumberFormat="1" applyFont="1" applyBorder="1" applyAlignment="1">
      <alignment vertical="center"/>
    </xf>
    <xf numFmtId="0" fontId="67" fillId="0" borderId="0" xfId="0" applyFont="1"/>
    <xf numFmtId="0" fontId="49" fillId="0" borderId="0" xfId="0" applyFont="1" applyAlignment="1" applyProtection="1">
      <alignment vertical="center"/>
    </xf>
    <xf numFmtId="0" fontId="64" fillId="6" borderId="16" xfId="0" applyFont="1" applyFill="1" applyBorder="1" applyAlignment="1" applyProtection="1"/>
    <xf numFmtId="0" fontId="67" fillId="0" borderId="0" xfId="0" applyFont="1" applyFill="1"/>
    <xf numFmtId="0" fontId="33" fillId="0" borderId="0" xfId="0" applyFont="1" applyFill="1"/>
    <xf numFmtId="0" fontId="33" fillId="0" borderId="0" xfId="0" applyFont="1" applyFill="1" applyAlignment="1" applyProtection="1">
      <alignment horizontal="center" vertical="center"/>
    </xf>
    <xf numFmtId="0" fontId="33" fillId="0" borderId="0" xfId="0" applyFont="1" applyAlignment="1">
      <alignment horizontal="center" vertical="center"/>
    </xf>
    <xf numFmtId="0" fontId="33" fillId="0" borderId="0" xfId="0" applyFont="1" applyFill="1" applyAlignment="1">
      <alignment horizontal="center" vertical="center"/>
    </xf>
    <xf numFmtId="0" fontId="49" fillId="0" borderId="0" xfId="0" applyFont="1" applyProtection="1"/>
    <xf numFmtId="0" fontId="33" fillId="0" borderId="0" xfId="0" applyFont="1"/>
    <xf numFmtId="0" fontId="49" fillId="0" borderId="0" xfId="0" applyFont="1" applyAlignment="1" applyProtection="1">
      <alignment horizontal="left"/>
    </xf>
    <xf numFmtId="0" fontId="69" fillId="0" borderId="0" xfId="0" applyFont="1" applyProtection="1"/>
    <xf numFmtId="0" fontId="33" fillId="0" borderId="0" xfId="0" applyFont="1" applyProtection="1"/>
    <xf numFmtId="0" fontId="69" fillId="0" borderId="0" xfId="0" applyFont="1"/>
    <xf numFmtId="0" fontId="70" fillId="0" borderId="0" xfId="0" applyFont="1" applyProtection="1"/>
    <xf numFmtId="49" fontId="49" fillId="0" borderId="0" xfId="0" applyNumberFormat="1" applyFont="1" applyAlignment="1" applyProtection="1">
      <alignment horizontal="left"/>
    </xf>
    <xf numFmtId="49" fontId="49" fillId="0" borderId="0" xfId="0" applyNumberFormat="1" applyFont="1" applyAlignment="1" applyProtection="1">
      <alignment horizontal="left"/>
      <protection locked="0"/>
    </xf>
    <xf numFmtId="0" fontId="33" fillId="0" borderId="0" xfId="0" applyFont="1" applyBorder="1"/>
    <xf numFmtId="0" fontId="33" fillId="0" borderId="17" xfId="0" applyFont="1" applyBorder="1" applyAlignment="1">
      <alignment horizontal="center"/>
    </xf>
    <xf numFmtId="0" fontId="49" fillId="0" borderId="17" xfId="0" applyFont="1" applyBorder="1" applyAlignment="1" applyProtection="1">
      <alignment horizontal="center"/>
    </xf>
    <xf numFmtId="0" fontId="49" fillId="0" borderId="0" xfId="0" applyFont="1" applyBorder="1" applyAlignment="1" applyProtection="1">
      <alignment horizontal="center"/>
    </xf>
    <xf numFmtId="0" fontId="49" fillId="0" borderId="0" xfId="0" applyFont="1" applyBorder="1" applyProtection="1"/>
    <xf numFmtId="0" fontId="33" fillId="0" borderId="0" xfId="0" applyFont="1" applyAlignment="1">
      <alignment horizontal="center"/>
    </xf>
    <xf numFmtId="0" fontId="33" fillId="0" borderId="0" xfId="0" applyFont="1" applyBorder="1" applyAlignment="1">
      <alignment horizontal="center"/>
    </xf>
    <xf numFmtId="0" fontId="33" fillId="0" borderId="0" xfId="0" applyFont="1" applyBorder="1" applyProtection="1"/>
    <xf numFmtId="0" fontId="33" fillId="0" borderId="0" xfId="0" applyNumberFormat="1" applyFont="1" applyFill="1" applyBorder="1" applyAlignment="1" applyProtection="1"/>
    <xf numFmtId="0" fontId="49" fillId="0" borderId="0" xfId="0" applyFont="1" applyFill="1" applyProtection="1"/>
    <xf numFmtId="0" fontId="69" fillId="0" borderId="0" xfId="0" applyFont="1" applyFill="1" applyAlignment="1" applyProtection="1">
      <alignment vertical="center" wrapText="1"/>
    </xf>
    <xf numFmtId="0" fontId="69" fillId="0" borderId="0" xfId="0" applyFont="1" applyFill="1" applyAlignment="1">
      <alignment vertical="center" wrapText="1"/>
    </xf>
    <xf numFmtId="0" fontId="33" fillId="0" borderId="0" xfId="0" applyFont="1" applyAlignment="1">
      <alignment vertical="center"/>
    </xf>
    <xf numFmtId="0" fontId="33" fillId="0" borderId="0" xfId="0" applyFont="1" applyAlignment="1" applyProtection="1">
      <alignment horizontal="center" vertical="center" wrapText="1"/>
    </xf>
    <xf numFmtId="0" fontId="67" fillId="0" borderId="0" xfId="0" applyFont="1" applyAlignment="1">
      <alignment horizontal="center" vertical="center" wrapText="1"/>
    </xf>
    <xf numFmtId="0" fontId="69" fillId="0" borderId="0" xfId="0" applyFont="1" applyAlignment="1" applyProtection="1">
      <alignment horizontal="center" vertical="center" wrapText="1"/>
    </xf>
    <xf numFmtId="0" fontId="69" fillId="0" borderId="0" xfId="0" applyFont="1" applyAlignment="1">
      <alignment horizontal="center" vertical="center" wrapText="1"/>
    </xf>
    <xf numFmtId="0" fontId="69" fillId="0" borderId="0" xfId="0" applyFont="1" applyBorder="1"/>
    <xf numFmtId="0" fontId="71" fillId="0" borderId="0" xfId="0" applyFont="1" applyFill="1" applyAlignment="1" applyProtection="1">
      <alignment horizontal="center" vertical="center"/>
    </xf>
    <xf numFmtId="0" fontId="71" fillId="0" borderId="0" xfId="0" applyFont="1" applyFill="1"/>
    <xf numFmtId="0" fontId="72" fillId="0" borderId="0" xfId="0" applyFont="1" applyProtection="1"/>
    <xf numFmtId="0" fontId="73" fillId="0" borderId="0" xfId="0" applyFont="1" applyProtection="1"/>
    <xf numFmtId="0" fontId="65" fillId="0" borderId="0" xfId="0" applyFont="1" applyProtection="1"/>
    <xf numFmtId="49" fontId="49" fillId="0" borderId="0" xfId="0" applyNumberFormat="1" applyFont="1" applyAlignment="1" applyProtection="1">
      <alignment horizontal="right"/>
    </xf>
    <xf numFmtId="49" fontId="49" fillId="0" borderId="0" xfId="0" applyNumberFormat="1" applyFont="1" applyAlignment="1" applyProtection="1">
      <alignment horizontal="right"/>
      <protection locked="0"/>
    </xf>
    <xf numFmtId="49" fontId="49" fillId="0" borderId="0" xfId="0" applyNumberFormat="1" applyFont="1" applyBorder="1" applyAlignment="1" applyProtection="1">
      <alignment horizontal="right"/>
      <protection locked="0"/>
    </xf>
    <xf numFmtId="0" fontId="72" fillId="0" borderId="0" xfId="0" applyFont="1" applyAlignment="1" applyProtection="1">
      <alignment horizontal="left"/>
    </xf>
    <xf numFmtId="49" fontId="33" fillId="0" borderId="0" xfId="0" applyNumberFormat="1" applyFont="1" applyAlignment="1">
      <alignment horizontal="right"/>
    </xf>
    <xf numFmtId="0" fontId="33" fillId="0" borderId="0" xfId="0" applyFont="1" applyFill="1" applyBorder="1" applyAlignment="1">
      <alignment horizontal="right"/>
    </xf>
    <xf numFmtId="0" fontId="33" fillId="0" borderId="0" xfId="0" applyFont="1" applyFill="1" applyBorder="1" applyAlignment="1" applyProtection="1">
      <alignment horizontal="right"/>
    </xf>
    <xf numFmtId="0" fontId="33" fillId="0" borderId="18" xfId="0" applyFont="1" applyBorder="1"/>
    <xf numFmtId="0" fontId="33" fillId="0" borderId="18" xfId="0" applyFont="1" applyBorder="1" applyAlignment="1">
      <alignment horizontal="center"/>
    </xf>
    <xf numFmtId="0" fontId="74" fillId="0" borderId="0" xfId="0" applyFont="1" applyProtection="1"/>
    <xf numFmtId="0" fontId="64" fillId="0" borderId="0" xfId="0" applyFont="1"/>
    <xf numFmtId="0" fontId="49" fillId="0" borderId="18" xfId="0" applyFont="1" applyBorder="1" applyProtection="1"/>
    <xf numFmtId="0" fontId="49" fillId="0" borderId="18" xfId="0" applyFont="1" applyBorder="1" applyAlignment="1" applyProtection="1">
      <alignment horizontal="left"/>
    </xf>
    <xf numFmtId="49" fontId="42" fillId="0" borderId="0" xfId="0" applyNumberFormat="1" applyFont="1" applyBorder="1" applyAlignment="1" applyProtection="1">
      <alignment horizontal="right"/>
      <protection locked="0"/>
    </xf>
    <xf numFmtId="49" fontId="42" fillId="0" borderId="0" xfId="0" applyNumberFormat="1" applyFont="1" applyAlignment="1" applyProtection="1">
      <alignment horizontal="right"/>
      <protection locked="0"/>
    </xf>
    <xf numFmtId="49" fontId="42" fillId="0" borderId="0" xfId="0" applyNumberFormat="1" applyFont="1" applyAlignment="1" applyProtection="1">
      <alignment horizontal="right"/>
    </xf>
    <xf numFmtId="49" fontId="47" fillId="0" borderId="0" xfId="0" applyNumberFormat="1" applyFont="1" applyAlignment="1">
      <alignment horizontal="right"/>
    </xf>
    <xf numFmtId="49" fontId="47" fillId="0" borderId="0" xfId="0" applyNumberFormat="1" applyFont="1" applyFill="1" applyBorder="1" applyAlignment="1" applyProtection="1">
      <alignment horizontal="right"/>
    </xf>
    <xf numFmtId="49" fontId="47" fillId="0" borderId="0" xfId="0" applyNumberFormat="1" applyFont="1" applyFill="1" applyBorder="1" applyAlignment="1">
      <alignment horizontal="right"/>
    </xf>
    <xf numFmtId="0" fontId="49" fillId="0" borderId="18" xfId="0" applyFont="1" applyBorder="1" applyAlignment="1" applyProtection="1">
      <alignment horizontal="right"/>
    </xf>
    <xf numFmtId="0" fontId="33" fillId="0" borderId="0" xfId="0" applyFont="1" applyFill="1" applyBorder="1" applyAlignment="1" applyProtection="1">
      <alignment horizontal="left"/>
    </xf>
    <xf numFmtId="0" fontId="33" fillId="0" borderId="0" xfId="0" applyFont="1" applyAlignment="1">
      <alignment horizontal="left"/>
    </xf>
    <xf numFmtId="49" fontId="33" fillId="0" borderId="0" xfId="0" applyNumberFormat="1" applyFont="1" applyFill="1" applyBorder="1" applyAlignment="1" applyProtection="1">
      <alignment horizontal="left"/>
    </xf>
    <xf numFmtId="0" fontId="64" fillId="0" borderId="0" xfId="0" applyFont="1" applyBorder="1"/>
    <xf numFmtId="0" fontId="64" fillId="6" borderId="0" xfId="0" applyFont="1" applyFill="1" applyBorder="1" applyAlignment="1" applyProtection="1"/>
    <xf numFmtId="0" fontId="23" fillId="0" borderId="0" xfId="0" applyFont="1" applyFill="1" applyBorder="1"/>
    <xf numFmtId="0" fontId="17" fillId="6" borderId="0" xfId="0" applyFont="1" applyFill="1" applyBorder="1" applyAlignment="1" applyProtection="1"/>
    <xf numFmtId="0" fontId="33" fillId="0" borderId="0" xfId="0" applyFont="1" applyFill="1" applyAlignment="1">
      <alignment vertical="center"/>
    </xf>
    <xf numFmtId="0" fontId="72" fillId="0" borderId="0" xfId="0" applyFont="1"/>
    <xf numFmtId="0" fontId="42" fillId="0" borderId="0" xfId="0" applyFont="1" applyProtection="1"/>
    <xf numFmtId="0" fontId="77" fillId="0" borderId="0" xfId="0" applyFont="1"/>
    <xf numFmtId="0" fontId="67" fillId="0" borderId="0" xfId="0" applyFont="1" applyFill="1" applyProtection="1"/>
    <xf numFmtId="0" fontId="69" fillId="0" borderId="0" xfId="0" applyFont="1" applyFill="1"/>
    <xf numFmtId="0" fontId="69" fillId="0" borderId="0" xfId="0" applyFont="1" applyFill="1" applyProtection="1"/>
    <xf numFmtId="0" fontId="69" fillId="0" borderId="0" xfId="0" applyFont="1" applyFill="1" applyBorder="1" applyAlignment="1">
      <alignment vertical="center" wrapText="1"/>
    </xf>
    <xf numFmtId="0" fontId="69" fillId="0" borderId="0" xfId="0" applyFont="1" applyBorder="1" applyProtection="1"/>
    <xf numFmtId="0" fontId="67" fillId="0" borderId="0" xfId="0" applyFont="1" applyBorder="1" applyAlignment="1">
      <alignment horizontal="center" vertical="center" wrapText="1"/>
    </xf>
    <xf numFmtId="0" fontId="69" fillId="0" borderId="0" xfId="0" applyFont="1" applyBorder="1" applyAlignment="1">
      <alignment horizontal="center" vertical="center" wrapText="1"/>
    </xf>
    <xf numFmtId="49" fontId="21" fillId="0" borderId="0" xfId="0" applyNumberFormat="1" applyFont="1" applyProtection="1"/>
    <xf numFmtId="0" fontId="41" fillId="0" borderId="0" xfId="0" applyFont="1" applyFill="1" applyBorder="1"/>
    <xf numFmtId="164" fontId="41" fillId="0" borderId="0" xfId="0" applyNumberFormat="1" applyFont="1" applyFill="1" applyBorder="1" applyProtection="1"/>
    <xf numFmtId="2" fontId="28" fillId="6" borderId="0" xfId="0" applyNumberFormat="1" applyFont="1" applyFill="1" applyBorder="1" applyProtection="1"/>
    <xf numFmtId="0" fontId="33" fillId="0" borderId="0" xfId="0" applyFont="1" applyAlignment="1">
      <alignment horizontal="right"/>
    </xf>
    <xf numFmtId="0" fontId="33" fillId="0" borderId="0" xfId="0" applyFont="1" applyBorder="1" applyAlignment="1">
      <alignment horizontal="right"/>
    </xf>
    <xf numFmtId="0" fontId="33" fillId="0" borderId="0" xfId="0" applyFont="1" applyFill="1" applyBorder="1" applyAlignment="1"/>
    <xf numFmtId="0" fontId="45" fillId="0" borderId="0" xfId="0" applyFont="1"/>
    <xf numFmtId="0" fontId="90" fillId="0" borderId="0" xfId="0" applyFont="1"/>
    <xf numFmtId="0" fontId="17" fillId="0" borderId="0" xfId="0" applyFont="1" applyBorder="1"/>
    <xf numFmtId="0" fontId="17" fillId="0" borderId="0" xfId="0" applyFont="1" applyBorder="1" applyProtection="1"/>
    <xf numFmtId="49" fontId="33" fillId="0" borderId="0" xfId="0" applyNumberFormat="1" applyFont="1" applyBorder="1" applyAlignment="1">
      <alignment vertical="center"/>
    </xf>
    <xf numFmtId="0" fontId="91" fillId="0" borderId="0" xfId="0" applyFont="1"/>
    <xf numFmtId="0" fontId="88" fillId="0" borderId="0" xfId="0" applyFont="1" applyAlignment="1">
      <alignment horizontal="right" vertical="center"/>
    </xf>
    <xf numFmtId="0" fontId="6" fillId="0" borderId="0" xfId="0" applyFont="1" applyBorder="1" applyAlignment="1">
      <alignment horizontal="left" vertical="center"/>
    </xf>
    <xf numFmtId="0" fontId="10" fillId="0" borderId="0" xfId="0" applyFont="1" applyAlignment="1"/>
    <xf numFmtId="0" fontId="10" fillId="0" borderId="0" xfId="0" applyFont="1" applyBorder="1" applyAlignment="1"/>
    <xf numFmtId="0" fontId="6" fillId="0" borderId="0" xfId="0" applyFont="1" applyAlignment="1"/>
    <xf numFmtId="0" fontId="93" fillId="0" borderId="0" xfId="0" applyFont="1" applyFill="1" applyBorder="1" applyAlignment="1">
      <alignment horizontal="center" vertical="center" wrapText="1"/>
    </xf>
    <xf numFmtId="0" fontId="8" fillId="0" borderId="0" xfId="0" applyFont="1" applyFill="1"/>
    <xf numFmtId="49" fontId="79" fillId="2" borderId="1" xfId="0" applyNumberFormat="1" applyFont="1" applyFill="1" applyBorder="1" applyAlignment="1" applyProtection="1">
      <alignment horizontal="center"/>
    </xf>
    <xf numFmtId="0" fontId="72" fillId="0" borderId="25" xfId="0" applyFont="1" applyFill="1" applyBorder="1" applyProtection="1"/>
    <xf numFmtId="0" fontId="64" fillId="0" borderId="25" xfId="0" applyFont="1" applyFill="1" applyBorder="1" applyAlignment="1">
      <alignment horizontal="center"/>
    </xf>
    <xf numFmtId="0" fontId="64" fillId="0" borderId="25" xfId="0" applyFont="1" applyFill="1" applyBorder="1"/>
    <xf numFmtId="0" fontId="72" fillId="0" borderId="25" xfId="0" applyFont="1" applyBorder="1" applyProtection="1"/>
    <xf numFmtId="0" fontId="65" fillId="0" borderId="25" xfId="0" applyFont="1" applyBorder="1" applyProtection="1"/>
    <xf numFmtId="0" fontId="72" fillId="0" borderId="25" xfId="0" applyFont="1" applyBorder="1"/>
    <xf numFmtId="0" fontId="49" fillId="0" borderId="0" xfId="0" applyFont="1" applyBorder="1" applyAlignment="1" applyProtection="1">
      <alignment horizontal="left"/>
    </xf>
    <xf numFmtId="0" fontId="49" fillId="0" borderId="25" xfId="0" applyFont="1" applyBorder="1" applyProtection="1"/>
    <xf numFmtId="0" fontId="33" fillId="0" borderId="25" xfId="0" applyFont="1" applyBorder="1"/>
    <xf numFmtId="0" fontId="33" fillId="0" borderId="0" xfId="0" applyFont="1" applyBorder="1" applyAlignment="1">
      <alignment vertical="center"/>
    </xf>
    <xf numFmtId="0" fontId="16" fillId="0" borderId="0" xfId="0" applyFont="1" applyFill="1" applyBorder="1" applyProtection="1">
      <protection locked="0"/>
    </xf>
    <xf numFmtId="0" fontId="18" fillId="0" borderId="0" xfId="0" applyFont="1" applyFill="1" applyBorder="1"/>
    <xf numFmtId="0" fontId="19" fillId="0" borderId="0" xfId="0" applyFont="1" applyFill="1" applyBorder="1" applyProtection="1"/>
    <xf numFmtId="0" fontId="19" fillId="0" borderId="0" xfId="0" applyFont="1" applyFill="1" applyBorder="1" applyProtection="1">
      <protection locked="0"/>
    </xf>
    <xf numFmtId="0" fontId="20" fillId="0" borderId="0" xfId="0" applyFont="1" applyFill="1" applyBorder="1" applyProtection="1"/>
    <xf numFmtId="0" fontId="19" fillId="0" borderId="0" xfId="0" applyFont="1" applyFill="1" applyBorder="1"/>
    <xf numFmtId="0" fontId="35" fillId="0" borderId="0" xfId="0" applyFont="1" applyFill="1" applyBorder="1" applyAlignment="1" applyProtection="1">
      <alignment vertical="top"/>
    </xf>
    <xf numFmtId="0" fontId="21" fillId="0" borderId="0" xfId="0" applyFont="1" applyFill="1" applyBorder="1" applyProtection="1"/>
    <xf numFmtId="0" fontId="23" fillId="0" borderId="0" xfId="0" applyFont="1" applyFill="1" applyBorder="1" applyProtection="1"/>
    <xf numFmtId="0" fontId="23" fillId="0" borderId="0" xfId="0" applyFont="1" applyFill="1" applyBorder="1" applyAlignment="1"/>
    <xf numFmtId="0" fontId="22" fillId="0" borderId="0" xfId="0" applyFont="1" applyFill="1" applyBorder="1" applyAlignment="1" applyProtection="1">
      <alignment horizontal="center"/>
    </xf>
    <xf numFmtId="0" fontId="28" fillId="0" borderId="0" xfId="0" applyFont="1" applyFill="1" applyBorder="1" applyProtection="1"/>
    <xf numFmtId="0" fontId="29" fillId="0" borderId="0" xfId="0" applyFont="1" applyFill="1" applyBorder="1" applyProtection="1"/>
    <xf numFmtId="0" fontId="30" fillId="0" borderId="0" xfId="0" applyFont="1" applyBorder="1" applyProtection="1"/>
    <xf numFmtId="0" fontId="26" fillId="0" borderId="0" xfId="0" applyFont="1" applyFill="1" applyBorder="1" applyAlignment="1"/>
    <xf numFmtId="0" fontId="38" fillId="0" borderId="26" xfId="0" applyFont="1" applyFill="1" applyBorder="1" applyAlignment="1" applyProtection="1">
      <alignment vertical="center"/>
    </xf>
    <xf numFmtId="0" fontId="51" fillId="0" borderId="26" xfId="0" applyFont="1" applyFill="1" applyBorder="1" applyAlignment="1">
      <alignment vertical="center"/>
    </xf>
    <xf numFmtId="49" fontId="28" fillId="0" borderId="0" xfId="0" applyNumberFormat="1" applyFont="1" applyBorder="1" applyProtection="1"/>
    <xf numFmtId="0" fontId="32" fillId="7" borderId="27" xfId="0" applyFont="1" applyFill="1" applyBorder="1" applyAlignment="1" applyProtection="1">
      <alignment horizontal="right"/>
    </xf>
    <xf numFmtId="0" fontId="62" fillId="0" borderId="28" xfId="0" applyFont="1" applyBorder="1" applyAlignment="1" applyProtection="1">
      <alignment horizontal="center" vertical="center" wrapText="1"/>
      <protection locked="0"/>
    </xf>
    <xf numFmtId="0" fontId="62" fillId="0" borderId="29" xfId="0" applyFont="1" applyBorder="1" applyAlignment="1" applyProtection="1">
      <alignment horizontal="center" vertical="center" wrapText="1"/>
      <protection locked="0"/>
    </xf>
    <xf numFmtId="0" fontId="28" fillId="0" borderId="16" xfId="0" applyFont="1" applyBorder="1" applyAlignment="1" applyProtection="1"/>
    <xf numFmtId="0" fontId="23" fillId="0" borderId="16" xfId="0" applyFont="1" applyBorder="1" applyAlignment="1"/>
    <xf numFmtId="0" fontId="27" fillId="5" borderId="21" xfId="0" applyFont="1" applyFill="1" applyBorder="1" applyAlignment="1">
      <alignment horizontal="center" vertical="center"/>
    </xf>
    <xf numFmtId="0" fontId="27" fillId="5" borderId="30" xfId="0" applyFont="1" applyFill="1" applyBorder="1" applyAlignment="1">
      <alignment horizontal="center" vertical="center"/>
    </xf>
    <xf numFmtId="0" fontId="62" fillId="0" borderId="31" xfId="0" applyFont="1" applyBorder="1" applyAlignment="1" applyProtection="1">
      <alignment horizontal="center" vertical="center" wrapText="1"/>
      <protection locked="0"/>
    </xf>
    <xf numFmtId="0" fontId="60" fillId="0" borderId="32" xfId="0" applyFont="1" applyBorder="1"/>
    <xf numFmtId="49" fontId="22" fillId="0" borderId="32" xfId="0" applyNumberFormat="1" applyFont="1" applyBorder="1" applyAlignment="1">
      <alignment horizontal="center" vertical="center"/>
    </xf>
    <xf numFmtId="0" fontId="60" fillId="0" borderId="32" xfId="0" applyFont="1" applyBorder="1" applyProtection="1"/>
    <xf numFmtId="0" fontId="60" fillId="0" borderId="32" xfId="0" applyFont="1" applyBorder="1" applyAlignment="1"/>
    <xf numFmtId="0" fontId="22" fillId="0" borderId="32" xfId="0" applyNumberFormat="1" applyFont="1" applyBorder="1" applyAlignment="1">
      <alignment horizontal="center" vertical="center"/>
    </xf>
    <xf numFmtId="49" fontId="23" fillId="0" borderId="0" xfId="0" applyNumberFormat="1" applyFont="1" applyAlignment="1">
      <alignment vertical="center"/>
    </xf>
    <xf numFmtId="0" fontId="64" fillId="6" borderId="33" xfId="0" applyFont="1" applyFill="1" applyBorder="1" applyAlignment="1" applyProtection="1"/>
    <xf numFmtId="0" fontId="34" fillId="0" borderId="0" xfId="0" applyFont="1" applyFill="1" applyBorder="1" applyProtection="1"/>
    <xf numFmtId="0" fontId="59" fillId="0" borderId="0" xfId="0" applyFont="1" applyBorder="1"/>
    <xf numFmtId="0" fontId="59" fillId="0" borderId="0" xfId="0" applyFont="1" applyBorder="1" applyAlignment="1">
      <alignment horizontal="right"/>
    </xf>
    <xf numFmtId="0" fontId="59" fillId="7" borderId="27" xfId="0" applyFont="1" applyFill="1" applyBorder="1" applyAlignment="1" applyProtection="1">
      <alignment horizontal="right"/>
    </xf>
    <xf numFmtId="0" fontId="49" fillId="7" borderId="27" xfId="0" applyFont="1" applyFill="1" applyBorder="1" applyAlignment="1" applyProtection="1">
      <alignment horizontal="right"/>
    </xf>
    <xf numFmtId="0" fontId="49" fillId="7" borderId="7" xfId="0" applyFont="1" applyFill="1" applyBorder="1" applyAlignment="1" applyProtection="1">
      <alignment horizontal="right"/>
    </xf>
    <xf numFmtId="0" fontId="0" fillId="0" borderId="0" xfId="0" applyAlignment="1">
      <alignment vertical="center"/>
    </xf>
    <xf numFmtId="49" fontId="47" fillId="0" borderId="0" xfId="0" applyNumberFormat="1" applyFont="1" applyAlignment="1" applyProtection="1">
      <alignment horizontal="right"/>
    </xf>
    <xf numFmtId="0" fontId="0" fillId="0" borderId="0" xfId="0" applyFill="1" applyBorder="1" applyAlignment="1">
      <alignment horizontal="center" vertical="center"/>
    </xf>
    <xf numFmtId="0" fontId="28" fillId="0" borderId="10" xfId="0" applyFont="1" applyFill="1" applyBorder="1" applyAlignment="1" applyProtection="1">
      <alignment horizontal="center" vertical="center"/>
    </xf>
    <xf numFmtId="0" fontId="52" fillId="0" borderId="10" xfId="0" applyFont="1" applyFill="1" applyBorder="1" applyAlignment="1" applyProtection="1">
      <alignment horizontal="center" vertical="center"/>
    </xf>
    <xf numFmtId="0" fontId="28" fillId="0" borderId="10" xfId="0" applyFont="1" applyFill="1" applyBorder="1" applyAlignment="1" applyProtection="1">
      <alignment vertical="center"/>
    </xf>
    <xf numFmtId="2" fontId="79" fillId="4" borderId="0" xfId="0" applyNumberFormat="1" applyFont="1" applyFill="1" applyBorder="1" applyAlignment="1" applyProtection="1">
      <alignment horizontal="center" vertical="center"/>
    </xf>
    <xf numFmtId="2" fontId="79" fillId="0" borderId="0" xfId="0" applyNumberFormat="1" applyFont="1" applyBorder="1" applyAlignment="1">
      <alignment horizontal="center" vertical="center"/>
    </xf>
    <xf numFmtId="2" fontId="0" fillId="0" borderId="34" xfId="0" applyNumberFormat="1" applyBorder="1" applyAlignment="1">
      <alignment horizontal="center" vertical="center"/>
    </xf>
    <xf numFmtId="0" fontId="29" fillId="0" borderId="0" xfId="0" applyNumberFormat="1" applyFont="1" applyBorder="1" applyAlignment="1" applyProtection="1">
      <alignment horizontal="justify"/>
    </xf>
    <xf numFmtId="0" fontId="3" fillId="0" borderId="0" xfId="0" applyFont="1" applyFill="1"/>
    <xf numFmtId="0" fontId="98" fillId="0" borderId="0" xfId="0" applyFont="1" applyFill="1" applyBorder="1" applyProtection="1"/>
    <xf numFmtId="0" fontId="35" fillId="0" borderId="0" xfId="0" applyFont="1" applyFill="1" applyBorder="1" applyAlignment="1" applyProtection="1">
      <alignment vertical="center"/>
    </xf>
    <xf numFmtId="0" fontId="96" fillId="0" borderId="0" xfId="0" applyFont="1" applyAlignment="1">
      <alignment horizontal="left" vertical="center"/>
    </xf>
    <xf numFmtId="0" fontId="76" fillId="0" borderId="0" xfId="0" applyFont="1" applyBorder="1" applyAlignment="1">
      <alignment horizontal="center" vertical="center" wrapText="1"/>
    </xf>
    <xf numFmtId="0" fontId="62" fillId="8" borderId="35" xfId="0" applyFont="1" applyFill="1" applyBorder="1" applyAlignment="1">
      <alignment horizontal="center" vertical="center"/>
    </xf>
    <xf numFmtId="2" fontId="62" fillId="8" borderId="35" xfId="0" applyNumberFormat="1" applyFont="1" applyFill="1" applyBorder="1" applyAlignment="1">
      <alignment horizontal="center" vertical="center"/>
    </xf>
    <xf numFmtId="0" fontId="57" fillId="5" borderId="24" xfId="0" applyFont="1" applyFill="1" applyBorder="1"/>
    <xf numFmtId="0" fontId="22" fillId="5" borderId="0" xfId="0" applyFont="1" applyFill="1" applyBorder="1" applyProtection="1"/>
    <xf numFmtId="0" fontId="34" fillId="0" borderId="0" xfId="0" applyFont="1" applyBorder="1"/>
    <xf numFmtId="0" fontId="1" fillId="0" borderId="0" xfId="0" applyFont="1" applyBorder="1"/>
    <xf numFmtId="0" fontId="34" fillId="5" borderId="0" xfId="0" applyFont="1" applyFill="1" applyBorder="1" applyProtection="1"/>
    <xf numFmtId="0" fontId="60" fillId="5" borderId="32" xfId="0" applyFont="1" applyFill="1" applyBorder="1" applyProtection="1"/>
    <xf numFmtId="0" fontId="36" fillId="0" borderId="0" xfId="0" applyFont="1" applyBorder="1" applyProtection="1"/>
    <xf numFmtId="164" fontId="35" fillId="0" borderId="0" xfId="0" applyNumberFormat="1" applyFont="1" applyBorder="1" applyProtection="1"/>
    <xf numFmtId="0" fontId="1" fillId="0" borderId="0" xfId="0" applyFont="1" applyBorder="1" applyAlignment="1" applyProtection="1"/>
    <xf numFmtId="0" fontId="32" fillId="5" borderId="0" xfId="0" applyFont="1" applyFill="1" applyBorder="1" applyAlignment="1" applyProtection="1"/>
    <xf numFmtId="164" fontId="23" fillId="0" borderId="0" xfId="0" applyNumberFormat="1" applyFont="1" applyBorder="1" applyProtection="1"/>
    <xf numFmtId="0" fontId="35" fillId="5" borderId="0" xfId="0" applyFont="1" applyFill="1" applyBorder="1" applyAlignment="1"/>
    <xf numFmtId="0" fontId="25" fillId="0" borderId="36" xfId="0" applyFont="1" applyBorder="1" applyAlignment="1"/>
    <xf numFmtId="0" fontId="35" fillId="5" borderId="9" xfId="0" applyFont="1" applyFill="1" applyBorder="1" applyAlignment="1"/>
    <xf numFmtId="0" fontId="1" fillId="6" borderId="3" xfId="0" applyFont="1" applyFill="1" applyBorder="1" applyAlignment="1" applyProtection="1">
      <alignment horizontal="center" vertical="center" textRotation="90"/>
    </xf>
    <xf numFmtId="0" fontId="64" fillId="5" borderId="37" xfId="0" applyFont="1" applyFill="1" applyBorder="1" applyAlignment="1" applyProtection="1"/>
    <xf numFmtId="0" fontId="34" fillId="0" borderId="6" xfId="0" applyFont="1" applyFill="1" applyBorder="1" applyAlignment="1" applyProtection="1">
      <alignment horizontal="center" vertical="center" wrapText="1"/>
      <protection locked="0"/>
    </xf>
    <xf numFmtId="0" fontId="1" fillId="6" borderId="3" xfId="0" applyFont="1" applyFill="1" applyBorder="1" applyAlignment="1">
      <alignment horizontal="center" vertical="center" textRotation="90"/>
    </xf>
    <xf numFmtId="0" fontId="64" fillId="5" borderId="16" xfId="0" applyFont="1" applyFill="1" applyBorder="1" applyAlignment="1" applyProtection="1"/>
    <xf numFmtId="0" fontId="61" fillId="0" borderId="0" xfId="0" applyFont="1" applyBorder="1"/>
    <xf numFmtId="0" fontId="27" fillId="0" borderId="0" xfId="0" applyFont="1" applyFill="1" applyBorder="1" applyAlignment="1">
      <alignment horizontal="center" vertical="center" wrapText="1"/>
    </xf>
    <xf numFmtId="2" fontId="62" fillId="8" borderId="35" xfId="0" applyNumberFormat="1" applyFont="1" applyFill="1" applyBorder="1" applyAlignment="1" applyProtection="1">
      <alignment horizontal="center" vertical="center"/>
      <protection locked="0"/>
    </xf>
    <xf numFmtId="0" fontId="64" fillId="5" borderId="0" xfId="0" applyFont="1" applyFill="1" applyBorder="1" applyAlignment="1" applyProtection="1"/>
    <xf numFmtId="0" fontId="1" fillId="6" borderId="38" xfId="0" applyFont="1" applyFill="1" applyBorder="1" applyAlignment="1">
      <alignment horizontal="center" vertical="center"/>
    </xf>
    <xf numFmtId="0" fontId="1" fillId="6" borderId="6" xfId="0" applyFont="1" applyFill="1" applyBorder="1" applyAlignment="1" applyProtection="1">
      <alignment horizontal="center" vertical="center" textRotation="90"/>
    </xf>
    <xf numFmtId="164" fontId="64" fillId="6" borderId="38" xfId="0" applyNumberFormat="1"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textRotation="90"/>
    </xf>
    <xf numFmtId="164" fontId="62" fillId="6" borderId="38" xfId="0" applyNumberFormat="1" applyFont="1" applyFill="1" applyBorder="1" applyProtection="1"/>
    <xf numFmtId="0" fontId="61" fillId="0" borderId="0" xfId="0" applyFont="1" applyFill="1" applyBorder="1"/>
    <xf numFmtId="0" fontId="1" fillId="6" borderId="36" xfId="0" applyFont="1" applyFill="1" applyBorder="1" applyAlignment="1" applyProtection="1">
      <alignment horizontal="center" vertical="center" textRotation="90"/>
    </xf>
    <xf numFmtId="0" fontId="34" fillId="0" borderId="0" xfId="0" applyFont="1" applyFill="1" applyBorder="1" applyAlignment="1" applyProtection="1">
      <alignment horizontal="center" vertical="center" wrapText="1"/>
      <protection locked="0"/>
    </xf>
    <xf numFmtId="0" fontId="1" fillId="6" borderId="36" xfId="0" applyFont="1" applyFill="1" applyBorder="1" applyAlignment="1">
      <alignment horizontal="center" vertical="center" textRotation="90"/>
    </xf>
    <xf numFmtId="0" fontId="1" fillId="6" borderId="38" xfId="0" applyFont="1" applyFill="1" applyBorder="1" applyAlignment="1">
      <alignment horizontal="center" vertical="center" wrapText="1"/>
    </xf>
    <xf numFmtId="164" fontId="62" fillId="6" borderId="38" xfId="0" applyNumberFormat="1" applyFont="1" applyFill="1" applyBorder="1" applyAlignment="1" applyProtection="1">
      <alignment horizontal="center" vertical="center"/>
      <protection locked="0"/>
    </xf>
    <xf numFmtId="0" fontId="32" fillId="7" borderId="4" xfId="0" applyFont="1" applyFill="1" applyBorder="1" applyAlignment="1" applyProtection="1">
      <alignment horizontal="right"/>
    </xf>
    <xf numFmtId="164" fontId="64" fillId="6" borderId="38" xfId="0" applyNumberFormat="1" applyFont="1" applyFill="1" applyBorder="1" applyAlignment="1">
      <alignment horizontal="center" vertical="center"/>
    </xf>
    <xf numFmtId="0" fontId="35" fillId="5" borderId="0" xfId="0" applyFont="1" applyFill="1" applyBorder="1" applyAlignment="1" applyProtection="1"/>
    <xf numFmtId="0" fontId="1" fillId="6" borderId="33" xfId="0" applyFont="1" applyFill="1" applyBorder="1" applyAlignment="1" applyProtection="1">
      <alignment horizontal="center" vertical="center" textRotation="90"/>
    </xf>
    <xf numFmtId="0" fontId="1" fillId="6" borderId="42" xfId="0" applyFont="1" applyFill="1" applyBorder="1" applyAlignment="1" applyProtection="1">
      <alignment horizontal="center" vertical="center" textRotation="90"/>
    </xf>
    <xf numFmtId="0" fontId="1" fillId="6" borderId="43" xfId="0" applyFont="1" applyFill="1" applyBorder="1" applyAlignment="1" applyProtection="1">
      <alignment horizontal="center" vertical="center" textRotation="90"/>
    </xf>
    <xf numFmtId="0" fontId="27" fillId="0" borderId="44" xfId="0" applyFont="1" applyFill="1" applyBorder="1" applyAlignment="1">
      <alignment horizontal="center" vertical="center" wrapText="1"/>
    </xf>
    <xf numFmtId="2" fontId="62" fillId="8" borderId="45" xfId="0" applyNumberFormat="1" applyFont="1" applyFill="1" applyBorder="1" applyAlignment="1">
      <alignment horizontal="center" vertical="center"/>
    </xf>
    <xf numFmtId="2" fontId="28" fillId="6" borderId="0" xfId="0" applyNumberFormat="1" applyFont="1" applyFill="1" applyBorder="1" applyAlignment="1" applyProtection="1"/>
    <xf numFmtId="0" fontId="61" fillId="0" borderId="0" xfId="0" applyFont="1" applyBorder="1" applyAlignment="1"/>
    <xf numFmtId="0" fontId="23" fillId="0" borderId="0" xfId="0" applyFont="1" applyAlignment="1"/>
    <xf numFmtId="0" fontId="23" fillId="5" borderId="0" xfId="0" applyFont="1" applyFill="1" applyBorder="1"/>
    <xf numFmtId="164" fontId="25" fillId="9" borderId="46" xfId="0" applyNumberFormat="1" applyFont="1" applyFill="1" applyBorder="1" applyAlignment="1">
      <alignment horizontal="center" vertical="center"/>
    </xf>
    <xf numFmtId="164" fontId="25" fillId="9" borderId="45" xfId="0" applyNumberFormat="1" applyFont="1" applyFill="1" applyBorder="1" applyAlignment="1" applyProtection="1">
      <alignment horizontal="center" vertical="center"/>
      <protection locked="0"/>
    </xf>
    <xf numFmtId="0" fontId="58" fillId="5" borderId="0" xfId="0" applyFont="1" applyFill="1" applyBorder="1" applyAlignment="1" applyProtection="1">
      <alignment horizontal="center"/>
      <protection locked="0"/>
    </xf>
    <xf numFmtId="164" fontId="23" fillId="5" borderId="0" xfId="0" applyNumberFormat="1" applyFont="1" applyFill="1" applyBorder="1" applyProtection="1"/>
    <xf numFmtId="0" fontId="23" fillId="0" borderId="36" xfId="0" applyFont="1" applyFill="1" applyBorder="1" applyAlignment="1">
      <alignment horizontal="center" vertical="center"/>
    </xf>
    <xf numFmtId="2" fontId="23" fillId="0" borderId="33" xfId="0" applyNumberFormat="1" applyFont="1" applyFill="1" applyBorder="1" applyAlignment="1" applyProtection="1">
      <alignment horizontal="center" vertical="center"/>
      <protection locked="0"/>
    </xf>
    <xf numFmtId="0" fontId="23" fillId="0" borderId="33" xfId="0" applyFont="1" applyBorder="1" applyAlignment="1">
      <alignment horizontal="center" vertical="center"/>
    </xf>
    <xf numFmtId="0" fontId="23" fillId="5" borderId="0" xfId="0" applyFont="1" applyFill="1" applyBorder="1" applyProtection="1"/>
    <xf numFmtId="164" fontId="23" fillId="5" borderId="0" xfId="0" applyNumberFormat="1" applyFont="1" applyFill="1" applyBorder="1"/>
    <xf numFmtId="0" fontId="1" fillId="0" borderId="0" xfId="0" applyFont="1" applyFill="1" applyBorder="1" applyAlignment="1" applyProtection="1">
      <alignment horizontal="center" vertical="center" textRotation="90"/>
    </xf>
    <xf numFmtId="0" fontId="1" fillId="0" borderId="0" xfId="0" applyFont="1" applyFill="1" applyBorder="1" applyAlignment="1">
      <alignment horizontal="center" vertical="center"/>
    </xf>
    <xf numFmtId="0" fontId="64" fillId="0" borderId="0" xfId="0" applyFont="1" applyFill="1" applyBorder="1" applyAlignment="1" applyProtection="1"/>
    <xf numFmtId="2" fontId="62" fillId="0" borderId="0" xfId="0" applyNumberFormat="1" applyFont="1" applyFill="1" applyBorder="1" applyProtection="1"/>
    <xf numFmtId="0" fontId="23" fillId="5" borderId="0" xfId="0" applyFont="1" applyFill="1" applyBorder="1" applyAlignment="1"/>
    <xf numFmtId="0" fontId="23" fillId="5" borderId="0" xfId="0" applyFont="1" applyFill="1" applyProtection="1"/>
    <xf numFmtId="2" fontId="23" fillId="0" borderId="0" xfId="0" applyNumberFormat="1" applyFont="1"/>
    <xf numFmtId="0" fontId="102" fillId="0" borderId="0" xfId="0" applyFont="1" applyBorder="1"/>
    <xf numFmtId="0" fontId="103" fillId="0" borderId="0" xfId="0" applyFont="1" applyBorder="1" applyProtection="1"/>
    <xf numFmtId="0" fontId="103" fillId="0" borderId="0" xfId="0" applyFont="1" applyBorder="1" applyAlignment="1" applyProtection="1">
      <alignment horizontal="center" vertical="center"/>
    </xf>
    <xf numFmtId="0" fontId="102" fillId="0" borderId="0" xfId="0" applyFont="1" applyFill="1" applyBorder="1" applyAlignment="1" applyProtection="1">
      <alignment horizontal="center" vertical="center" textRotation="90"/>
    </xf>
    <xf numFmtId="0" fontId="102" fillId="0" borderId="0" xfId="0" applyFont="1" applyBorder="1" applyAlignment="1"/>
    <xf numFmtId="0" fontId="102" fillId="5" borderId="0" xfId="0" applyFont="1" applyFill="1" applyBorder="1" applyAlignment="1" applyProtection="1"/>
    <xf numFmtId="0" fontId="102" fillId="5" borderId="0" xfId="0" applyFont="1" applyFill="1" applyBorder="1" applyProtection="1"/>
    <xf numFmtId="164" fontId="102" fillId="5" borderId="0" xfId="0" applyNumberFormat="1" applyFont="1" applyFill="1" applyBorder="1"/>
    <xf numFmtId="0" fontId="102" fillId="5" borderId="0" xfId="0" applyFont="1" applyFill="1"/>
    <xf numFmtId="0" fontId="102" fillId="0" borderId="0" xfId="0" applyFont="1"/>
    <xf numFmtId="0" fontId="0" fillId="0" borderId="0" xfId="0" applyBorder="1" applyAlignment="1">
      <alignment vertical="center"/>
    </xf>
    <xf numFmtId="164" fontId="40" fillId="0" borderId="0" xfId="0" applyNumberFormat="1" applyFont="1" applyBorder="1" applyAlignment="1" applyProtection="1">
      <alignment horizontal="left"/>
    </xf>
    <xf numFmtId="0" fontId="72" fillId="0" borderId="0" xfId="0" applyFont="1" applyFill="1" applyBorder="1" applyProtection="1"/>
    <xf numFmtId="0" fontId="64" fillId="0" borderId="0" xfId="0" applyFont="1" applyFill="1" applyBorder="1"/>
    <xf numFmtId="0" fontId="64" fillId="6" borderId="33" xfId="0" applyNumberFormat="1" applyFont="1" applyFill="1" applyBorder="1" applyAlignment="1" applyProtection="1"/>
    <xf numFmtId="10" fontId="62" fillId="0" borderId="28" xfId="0" applyNumberFormat="1" applyFont="1" applyBorder="1" applyAlignment="1" applyProtection="1">
      <alignment horizontal="center" vertical="center" wrapText="1"/>
      <protection locked="0"/>
    </xf>
    <xf numFmtId="0" fontId="108" fillId="0" borderId="0" xfId="0" applyFont="1" applyBorder="1"/>
    <xf numFmtId="0" fontId="108" fillId="0" borderId="0" xfId="0" applyFont="1"/>
    <xf numFmtId="0" fontId="108" fillId="0" borderId="0" xfId="0" applyFont="1" applyBorder="1" applyProtection="1">
      <protection locked="0"/>
    </xf>
    <xf numFmtId="0" fontId="109" fillId="0" borderId="10" xfId="0" applyFont="1" applyBorder="1"/>
    <xf numFmtId="0" fontId="109" fillId="0" borderId="10" xfId="0" applyFont="1" applyBorder="1" applyProtection="1">
      <protection locked="0"/>
    </xf>
    <xf numFmtId="0" fontId="109" fillId="0" borderId="47" xfId="0" applyFont="1" applyBorder="1" applyProtection="1">
      <protection locked="0"/>
    </xf>
    <xf numFmtId="0" fontId="109" fillId="0" borderId="0" xfId="0" applyFont="1"/>
    <xf numFmtId="0" fontId="109" fillId="0" borderId="0" xfId="0" applyFont="1" applyBorder="1"/>
    <xf numFmtId="0" fontId="109" fillId="0" borderId="0" xfId="0" applyFont="1" applyBorder="1" applyProtection="1">
      <protection locked="0"/>
    </xf>
    <xf numFmtId="0" fontId="110" fillId="0" borderId="0" xfId="0" applyFont="1" applyBorder="1" applyProtection="1">
      <protection locked="0"/>
    </xf>
    <xf numFmtId="0" fontId="111" fillId="0" borderId="0" xfId="0" applyFont="1" applyBorder="1" applyAlignment="1" applyProtection="1">
      <alignment horizontal="right"/>
      <protection locked="0"/>
    </xf>
    <xf numFmtId="0" fontId="109" fillId="0" borderId="48" xfId="0" applyFont="1" applyBorder="1" applyProtection="1">
      <protection locked="0"/>
    </xf>
    <xf numFmtId="0" fontId="0" fillId="0" borderId="0" xfId="0" applyFont="1"/>
    <xf numFmtId="0" fontId="0" fillId="0" borderId="0" xfId="0" applyFont="1" applyBorder="1"/>
    <xf numFmtId="0" fontId="0" fillId="0" borderId="0" xfId="0" applyFont="1" applyBorder="1" applyAlignment="1" applyProtection="1">
      <alignment horizontal="center"/>
      <protection locked="0"/>
    </xf>
    <xf numFmtId="0" fontId="0" fillId="0" borderId="0" xfId="0" applyFont="1" applyBorder="1" applyProtection="1">
      <protection locked="0"/>
    </xf>
    <xf numFmtId="0" fontId="0" fillId="0" borderId="48" xfId="0" applyFont="1" applyBorder="1" applyProtection="1">
      <protection locked="0"/>
    </xf>
    <xf numFmtId="0" fontId="113" fillId="0" borderId="0" xfId="0" applyFont="1" applyBorder="1"/>
    <xf numFmtId="0" fontId="112" fillId="0" borderId="0" xfId="0" applyFont="1" applyBorder="1" applyProtection="1">
      <protection locked="0"/>
    </xf>
    <xf numFmtId="0" fontId="114" fillId="0" borderId="0" xfId="0" applyFont="1" applyBorder="1" applyProtection="1">
      <protection locked="0"/>
    </xf>
    <xf numFmtId="0" fontId="114" fillId="0" borderId="48" xfId="0" applyFont="1" applyBorder="1" applyProtection="1">
      <protection locked="0"/>
    </xf>
    <xf numFmtId="0" fontId="113" fillId="0" borderId="0" xfId="0" applyFont="1"/>
    <xf numFmtId="0" fontId="116" fillId="0" borderId="0" xfId="0" applyFont="1" applyBorder="1" applyAlignment="1" applyProtection="1">
      <alignment horizontal="right"/>
      <protection locked="0"/>
    </xf>
    <xf numFmtId="0" fontId="113" fillId="0" borderId="0" xfId="0" applyFont="1" applyBorder="1" applyProtection="1">
      <protection locked="0"/>
    </xf>
    <xf numFmtId="0" fontId="117" fillId="0" borderId="0" xfId="0" applyFont="1" applyBorder="1" applyAlignment="1" applyProtection="1">
      <alignment horizontal="right"/>
      <protection locked="0"/>
    </xf>
    <xf numFmtId="0" fontId="114" fillId="0" borderId="0" xfId="0" applyFont="1" applyBorder="1" applyAlignment="1" applyProtection="1">
      <alignment horizontal="right"/>
      <protection locked="0"/>
    </xf>
    <xf numFmtId="0" fontId="114" fillId="0" borderId="0" xfId="0" applyFont="1" applyBorder="1" applyProtection="1"/>
    <xf numFmtId="164" fontId="111" fillId="0" borderId="48" xfId="0" applyNumberFormat="1" applyFont="1" applyFill="1" applyBorder="1" applyProtection="1">
      <protection locked="0"/>
    </xf>
    <xf numFmtId="0" fontId="111" fillId="0" borderId="0" xfId="0" applyFont="1"/>
    <xf numFmtId="164" fontId="113" fillId="0" borderId="48" xfId="0" applyNumberFormat="1" applyFont="1" applyFill="1" applyBorder="1"/>
    <xf numFmtId="164" fontId="128" fillId="0" borderId="48" xfId="0" applyNumberFormat="1" applyFont="1" applyFill="1" applyBorder="1"/>
    <xf numFmtId="164" fontId="114" fillId="0" borderId="48" xfId="0" applyNumberFormat="1" applyFont="1" applyFill="1" applyBorder="1" applyProtection="1">
      <protection locked="0"/>
    </xf>
    <xf numFmtId="164" fontId="114" fillId="0" borderId="49" xfId="0" applyNumberFormat="1" applyFont="1" applyFill="1" applyBorder="1" applyProtection="1">
      <protection locked="0"/>
    </xf>
    <xf numFmtId="0" fontId="100" fillId="0" borderId="0" xfId="0" applyFont="1"/>
    <xf numFmtId="0" fontId="100" fillId="0" borderId="50" xfId="0" applyFont="1" applyBorder="1" applyProtection="1">
      <protection locked="0"/>
    </xf>
    <xf numFmtId="0" fontId="136" fillId="0" borderId="50" xfId="0" applyFont="1" applyBorder="1" applyProtection="1">
      <protection locked="0"/>
    </xf>
    <xf numFmtId="0" fontId="100" fillId="0" borderId="0" xfId="0" applyFont="1" applyBorder="1"/>
    <xf numFmtId="0" fontId="100" fillId="0" borderId="50" xfId="0" applyFont="1" applyBorder="1"/>
    <xf numFmtId="165" fontId="136" fillId="0" borderId="50" xfId="0" applyNumberFormat="1" applyFont="1" applyBorder="1" applyProtection="1">
      <protection locked="0"/>
    </xf>
    <xf numFmtId="0" fontId="136" fillId="0" borderId="51" xfId="0" applyFont="1" applyBorder="1" applyProtection="1">
      <protection locked="0"/>
    </xf>
    <xf numFmtId="0" fontId="136" fillId="0" borderId="48" xfId="0" applyFont="1" applyBorder="1" applyProtection="1">
      <protection locked="0"/>
    </xf>
    <xf numFmtId="0" fontId="112" fillId="0" borderId="1" xfId="0" applyFont="1" applyBorder="1" applyProtection="1">
      <protection locked="0"/>
    </xf>
    <xf numFmtId="49" fontId="136" fillId="0" borderId="1" xfId="0" applyNumberFormat="1" applyFont="1" applyBorder="1" applyProtection="1">
      <protection locked="0"/>
    </xf>
    <xf numFmtId="0" fontId="116" fillId="0" borderId="48" xfId="0" applyFont="1" applyBorder="1" applyProtection="1">
      <protection locked="0"/>
    </xf>
    <xf numFmtId="0" fontId="113" fillId="0" borderId="52" xfId="0" applyFont="1" applyBorder="1"/>
    <xf numFmtId="0" fontId="114" fillId="0" borderId="52" xfId="0" applyFont="1" applyBorder="1" applyProtection="1">
      <protection locked="0"/>
    </xf>
    <xf numFmtId="165" fontId="114" fillId="0" borderId="52" xfId="0" applyNumberFormat="1" applyFont="1" applyBorder="1" applyProtection="1">
      <protection locked="0"/>
    </xf>
    <xf numFmtId="0" fontId="113" fillId="0" borderId="49" xfId="0" applyFont="1" applyBorder="1" applyProtection="1">
      <protection locked="0"/>
    </xf>
    <xf numFmtId="0" fontId="136" fillId="0" borderId="48" xfId="0" applyFont="1" applyBorder="1" applyAlignment="1" applyProtection="1">
      <alignment vertical="center"/>
      <protection locked="0"/>
    </xf>
    <xf numFmtId="0" fontId="100" fillId="0" borderId="0" xfId="0" applyFont="1" applyAlignment="1">
      <alignment vertical="center"/>
    </xf>
    <xf numFmtId="0" fontId="14" fillId="10" borderId="0" xfId="0" applyFont="1" applyFill="1" applyBorder="1" applyAlignment="1">
      <alignment vertical="center"/>
    </xf>
    <xf numFmtId="0" fontId="14" fillId="10" borderId="0" xfId="0" applyFont="1" applyFill="1" applyBorder="1" applyAlignment="1" applyProtection="1">
      <alignment vertical="center"/>
      <protection locked="0"/>
    </xf>
    <xf numFmtId="165" fontId="14" fillId="10" borderId="0" xfId="0" applyNumberFormat="1" applyFont="1" applyFill="1" applyBorder="1" applyAlignment="1" applyProtection="1">
      <alignment vertical="center"/>
      <protection locked="0"/>
    </xf>
    <xf numFmtId="165" fontId="91" fillId="10" borderId="0" xfId="0" applyNumberFormat="1" applyFont="1" applyFill="1" applyBorder="1" applyAlignment="1" applyProtection="1">
      <alignment vertical="center"/>
      <protection locked="0"/>
    </xf>
    <xf numFmtId="164" fontId="14" fillId="10" borderId="0" xfId="0" applyNumberFormat="1" applyFont="1" applyFill="1" applyBorder="1" applyAlignment="1" applyProtection="1">
      <alignment vertical="center"/>
      <protection locked="0"/>
    </xf>
    <xf numFmtId="0" fontId="14" fillId="0" borderId="0" xfId="0" applyFont="1" applyAlignment="1">
      <alignment vertical="center"/>
    </xf>
    <xf numFmtId="0" fontId="91" fillId="10" borderId="0" xfId="0" applyFont="1" applyFill="1" applyBorder="1" applyAlignment="1" applyProtection="1">
      <alignment vertical="center"/>
      <protection locked="0"/>
    </xf>
    <xf numFmtId="164" fontId="14" fillId="10" borderId="0" xfId="0" applyNumberFormat="1" applyFont="1" applyFill="1" applyBorder="1" applyAlignment="1">
      <alignment vertical="center"/>
    </xf>
    <xf numFmtId="0" fontId="141" fillId="10" borderId="0" xfId="0" applyFont="1" applyFill="1" applyBorder="1" applyAlignment="1" applyProtection="1">
      <alignment vertical="center"/>
      <protection locked="0"/>
    </xf>
    <xf numFmtId="165" fontId="141" fillId="10" borderId="0" xfId="0" applyNumberFormat="1" applyFont="1" applyFill="1" applyBorder="1" applyAlignment="1" applyProtection="1">
      <alignment vertical="center"/>
      <protection locked="0"/>
    </xf>
    <xf numFmtId="164" fontId="141" fillId="10" borderId="0" xfId="0" applyNumberFormat="1" applyFont="1" applyFill="1" applyBorder="1" applyAlignment="1" applyProtection="1">
      <alignment vertical="center"/>
      <protection locked="0"/>
    </xf>
    <xf numFmtId="0" fontId="141" fillId="0" borderId="0" xfId="0" applyFont="1" applyBorder="1" applyAlignment="1">
      <alignment vertical="center"/>
    </xf>
    <xf numFmtId="164" fontId="142" fillId="10" borderId="0" xfId="0" applyNumberFormat="1" applyFont="1" applyFill="1" applyBorder="1" applyAlignment="1" applyProtection="1">
      <alignment vertical="center"/>
    </xf>
    <xf numFmtId="0" fontId="107" fillId="10" borderId="0" xfId="0" applyFont="1" applyFill="1" applyBorder="1" applyAlignment="1" applyProtection="1">
      <alignment vertical="center"/>
      <protection locked="0"/>
    </xf>
    <xf numFmtId="164" fontId="143" fillId="10" borderId="0" xfId="0" applyNumberFormat="1" applyFont="1" applyFill="1" applyBorder="1" applyAlignment="1" applyProtection="1">
      <alignment horizontal="center" vertical="center"/>
      <protection locked="0"/>
    </xf>
    <xf numFmtId="164" fontId="107" fillId="10" borderId="0" xfId="0" applyNumberFormat="1" applyFont="1" applyFill="1" applyBorder="1" applyAlignment="1" applyProtection="1">
      <alignment horizontal="center" vertical="center"/>
      <protection locked="0"/>
    </xf>
    <xf numFmtId="164" fontId="107" fillId="10" borderId="0" xfId="0" applyNumberFormat="1" applyFont="1" applyFill="1" applyBorder="1" applyAlignment="1" applyProtection="1">
      <alignment vertical="center"/>
      <protection locked="0"/>
    </xf>
    <xf numFmtId="0" fontId="91" fillId="0" borderId="0" xfId="0" applyFont="1" applyAlignment="1">
      <alignment vertical="center"/>
    </xf>
    <xf numFmtId="0" fontId="106" fillId="10" borderId="0" xfId="0" applyFont="1" applyFill="1" applyBorder="1" applyAlignment="1" applyProtection="1">
      <alignment vertical="center"/>
      <protection locked="0"/>
    </xf>
    <xf numFmtId="164" fontId="106" fillId="10" borderId="0" xfId="0" applyNumberFormat="1" applyFont="1" applyFill="1" applyBorder="1" applyAlignment="1" applyProtection="1">
      <alignment vertical="center"/>
      <protection locked="0"/>
    </xf>
    <xf numFmtId="0" fontId="4" fillId="0" borderId="0" xfId="0" applyFont="1" applyAlignment="1">
      <alignment vertical="center"/>
    </xf>
    <xf numFmtId="164" fontId="105" fillId="10" borderId="0" xfId="0" applyNumberFormat="1" applyFont="1" applyFill="1" applyBorder="1" applyAlignment="1" applyProtection="1">
      <alignment vertical="center"/>
      <protection locked="0"/>
    </xf>
    <xf numFmtId="0" fontId="14" fillId="10" borderId="0" xfId="0" quotePrefix="1" applyFont="1" applyFill="1" applyBorder="1" applyAlignment="1" applyProtection="1">
      <alignment horizontal="center" vertical="center"/>
    </xf>
    <xf numFmtId="165" fontId="104" fillId="10" borderId="0" xfId="0" applyNumberFormat="1" applyFont="1" applyFill="1" applyBorder="1" applyAlignment="1" applyProtection="1">
      <alignment vertical="center"/>
      <protection locked="0"/>
    </xf>
    <xf numFmtId="49" fontId="106" fillId="10" borderId="0" xfId="0" applyNumberFormat="1" applyFont="1" applyFill="1" applyBorder="1" applyAlignment="1" applyProtection="1">
      <alignment horizontal="center" vertical="center"/>
      <protection locked="0"/>
    </xf>
    <xf numFmtId="0" fontId="104" fillId="10" borderId="0" xfId="0" applyFont="1" applyFill="1" applyBorder="1" applyAlignment="1" applyProtection="1">
      <alignment vertical="center"/>
      <protection locked="0"/>
    </xf>
    <xf numFmtId="165" fontId="143" fillId="10" borderId="0" xfId="0" applyNumberFormat="1" applyFont="1" applyFill="1" applyBorder="1" applyAlignment="1" applyProtection="1">
      <alignment vertical="center"/>
      <protection locked="0"/>
    </xf>
    <xf numFmtId="164" fontId="104" fillId="10" borderId="0" xfId="0" applyNumberFormat="1" applyFont="1" applyFill="1" applyBorder="1" applyAlignment="1" applyProtection="1">
      <alignment vertical="center"/>
      <protection locked="0"/>
    </xf>
    <xf numFmtId="165" fontId="4" fillId="10" borderId="0" xfId="0" applyNumberFormat="1" applyFont="1" applyFill="1" applyBorder="1" applyAlignment="1" applyProtection="1">
      <alignment vertical="center"/>
      <protection locked="0"/>
    </xf>
    <xf numFmtId="49" fontId="91" fillId="10" borderId="0" xfId="0" applyNumberFormat="1" applyFont="1" applyFill="1" applyBorder="1" applyAlignment="1" applyProtection="1">
      <alignment vertical="center"/>
      <protection locked="0"/>
    </xf>
    <xf numFmtId="0" fontId="106" fillId="10" borderId="0" xfId="0" applyFont="1" applyFill="1" applyBorder="1" applyAlignment="1" applyProtection="1">
      <alignment horizontal="center" vertical="center"/>
      <protection locked="0"/>
    </xf>
    <xf numFmtId="0" fontId="91" fillId="10" borderId="0" xfId="0" applyFont="1" applyFill="1" applyBorder="1" applyAlignment="1">
      <alignment vertical="center"/>
    </xf>
    <xf numFmtId="2"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horizontal="center" vertical="center"/>
    </xf>
    <xf numFmtId="2" fontId="114" fillId="0" borderId="0" xfId="0" applyNumberFormat="1" applyFont="1" applyBorder="1" applyProtection="1">
      <protection locked="0"/>
    </xf>
    <xf numFmtId="49" fontId="114" fillId="0" borderId="0" xfId="0" applyNumberFormat="1" applyFont="1" applyBorder="1" applyProtection="1">
      <protection locked="0"/>
    </xf>
    <xf numFmtId="0" fontId="113" fillId="0" borderId="0" xfId="0" applyFont="1" applyProtection="1"/>
    <xf numFmtId="0" fontId="114" fillId="0" borderId="0" xfId="0" applyFont="1" applyProtection="1"/>
    <xf numFmtId="164" fontId="114" fillId="0" borderId="0" xfId="0" applyNumberFormat="1" applyFont="1" applyProtection="1"/>
    <xf numFmtId="0" fontId="114" fillId="0" borderId="0" xfId="0" applyFont="1"/>
    <xf numFmtId="164" fontId="114" fillId="0" borderId="0" xfId="0" applyNumberFormat="1" applyFont="1" applyProtection="1">
      <protection hidden="1"/>
    </xf>
    <xf numFmtId="0" fontId="114" fillId="0" borderId="0" xfId="0" applyFont="1" applyProtection="1">
      <protection hidden="1"/>
    </xf>
    <xf numFmtId="164" fontId="151" fillId="10" borderId="0" xfId="0" applyNumberFormat="1" applyFont="1" applyFill="1" applyBorder="1" applyAlignment="1" applyProtection="1">
      <alignment horizontal="center" vertical="center"/>
    </xf>
    <xf numFmtId="0" fontId="34" fillId="11" borderId="0" xfId="0" applyNumberFormat="1" applyFont="1" applyFill="1" applyBorder="1" applyAlignment="1">
      <alignment horizontal="center"/>
    </xf>
    <xf numFmtId="0" fontId="23" fillId="11" borderId="0" xfId="0" applyNumberFormat="1" applyFont="1" applyFill="1" applyBorder="1" applyAlignment="1">
      <alignment horizontal="center"/>
    </xf>
    <xf numFmtId="0" fontId="23" fillId="0" borderId="54" xfId="0" applyFont="1" applyBorder="1" applyProtection="1"/>
    <xf numFmtId="0" fontId="34" fillId="11" borderId="54" xfId="0" applyNumberFormat="1" applyFont="1" applyFill="1" applyBorder="1" applyAlignment="1">
      <alignment horizontal="center"/>
    </xf>
    <xf numFmtId="0" fontId="23" fillId="11" borderId="54" xfId="0" applyNumberFormat="1" applyFont="1" applyFill="1" applyBorder="1" applyAlignment="1">
      <alignment horizontal="center"/>
    </xf>
    <xf numFmtId="0" fontId="27" fillId="11" borderId="54" xfId="0" applyNumberFormat="1" applyFont="1" applyFill="1" applyBorder="1" applyAlignment="1">
      <alignment horizontal="center"/>
    </xf>
    <xf numFmtId="1" fontId="152" fillId="10" borderId="0" xfId="0" applyNumberFormat="1" applyFont="1" applyFill="1" applyBorder="1" applyAlignment="1" applyProtection="1">
      <alignment vertical="center"/>
    </xf>
    <xf numFmtId="0" fontId="0" fillId="0" borderId="56" xfId="0" applyFont="1" applyBorder="1"/>
    <xf numFmtId="0" fontId="112" fillId="0" borderId="56" xfId="0" applyFont="1" applyBorder="1" applyProtection="1">
      <protection locked="0"/>
    </xf>
    <xf numFmtId="0" fontId="114" fillId="0" borderId="56" xfId="0" applyFont="1" applyBorder="1" applyProtection="1">
      <protection locked="0"/>
    </xf>
    <xf numFmtId="0" fontId="113" fillId="0" borderId="56" xfId="0" applyFont="1" applyBorder="1"/>
    <xf numFmtId="0" fontId="111" fillId="0" borderId="56" xfId="0" applyFont="1" applyFill="1" applyBorder="1"/>
    <xf numFmtId="0" fontId="114" fillId="0" borderId="56" xfId="0" applyFont="1" applyFill="1" applyBorder="1" applyProtection="1">
      <protection locked="0"/>
    </xf>
    <xf numFmtId="0" fontId="112" fillId="0" borderId="56" xfId="0" applyFont="1" applyFill="1" applyBorder="1" applyAlignment="1" applyProtection="1">
      <alignment horizontal="left"/>
      <protection locked="0"/>
    </xf>
    <xf numFmtId="0" fontId="0" fillId="0" borderId="56" xfId="0" applyFont="1" applyFill="1" applyBorder="1" applyProtection="1">
      <protection locked="0"/>
    </xf>
    <xf numFmtId="0" fontId="112" fillId="0" borderId="56" xfId="0" applyFont="1" applyFill="1" applyBorder="1" applyProtection="1">
      <protection locked="0"/>
    </xf>
    <xf numFmtId="0" fontId="113" fillId="0" borderId="56" xfId="0" applyFont="1" applyFill="1" applyBorder="1" applyProtection="1">
      <protection locked="0"/>
    </xf>
    <xf numFmtId="0" fontId="114" fillId="0" borderId="57" xfId="0" applyFont="1" applyFill="1" applyBorder="1" applyProtection="1">
      <protection locked="0"/>
    </xf>
    <xf numFmtId="0" fontId="113" fillId="0" borderId="1" xfId="0" applyFont="1" applyBorder="1"/>
    <xf numFmtId="0" fontId="113" fillId="0" borderId="59" xfId="0" applyFont="1" applyBorder="1"/>
    <xf numFmtId="0" fontId="94" fillId="0" borderId="56" xfId="0" applyFont="1" applyBorder="1" applyProtection="1">
      <protection locked="0"/>
    </xf>
    <xf numFmtId="0" fontId="94" fillId="0" borderId="56" xfId="0" applyFont="1" applyBorder="1" applyAlignment="1" applyProtection="1">
      <alignment vertical="center"/>
      <protection locked="0"/>
    </xf>
    <xf numFmtId="0" fontId="23" fillId="0" borderId="23" xfId="0" applyFont="1" applyFill="1" applyBorder="1" applyProtection="1"/>
    <xf numFmtId="0" fontId="21" fillId="0" borderId="23" xfId="0" applyFont="1" applyFill="1" applyBorder="1" applyProtection="1"/>
    <xf numFmtId="0" fontId="23" fillId="0" borderId="23" xfId="0" applyFont="1" applyFill="1" applyBorder="1"/>
    <xf numFmtId="0" fontId="23" fillId="0" borderId="18" xfId="0" applyFont="1" applyFill="1" applyBorder="1"/>
    <xf numFmtId="0" fontId="27" fillId="0" borderId="18" xfId="0" applyFont="1" applyFill="1" applyBorder="1" applyProtection="1">
      <protection locked="0"/>
    </xf>
    <xf numFmtId="0" fontId="27" fillId="0" borderId="18" xfId="0" applyFont="1" applyFill="1" applyBorder="1" applyProtection="1"/>
    <xf numFmtId="0" fontId="23" fillId="0" borderId="18" xfId="0" applyFont="1" applyFill="1" applyBorder="1" applyProtection="1"/>
    <xf numFmtId="0" fontId="23" fillId="0" borderId="65" xfId="0" applyFont="1" applyFill="1" applyBorder="1" applyProtection="1">
      <protection locked="0"/>
    </xf>
    <xf numFmtId="49" fontId="23" fillId="0" borderId="0" xfId="0" applyNumberFormat="1" applyFont="1" applyAlignment="1" applyProtection="1">
      <alignment horizontal="left"/>
    </xf>
    <xf numFmtId="0" fontId="23" fillId="0" borderId="54" xfId="0" applyFont="1" applyBorder="1" applyAlignment="1" applyProtection="1">
      <alignment horizontal="left"/>
    </xf>
    <xf numFmtId="0" fontId="95" fillId="0" borderId="0" xfId="0" applyFont="1" applyFill="1" applyBorder="1" applyAlignment="1">
      <alignment horizontal="center" vertical="center" wrapText="1"/>
    </xf>
    <xf numFmtId="0" fontId="93" fillId="0" borderId="13" xfId="0" applyFont="1" applyFill="1" applyBorder="1" applyAlignment="1">
      <alignment horizontal="center" vertical="center" wrapText="1"/>
    </xf>
    <xf numFmtId="0" fontId="113" fillId="0" borderId="0" xfId="0" applyFont="1" applyFill="1" applyBorder="1"/>
    <xf numFmtId="0" fontId="157" fillId="0" borderId="0" xfId="0" applyFont="1" applyFill="1" applyBorder="1"/>
    <xf numFmtId="0" fontId="157" fillId="0" borderId="0" xfId="0" applyFont="1" applyFill="1"/>
    <xf numFmtId="0" fontId="155" fillId="5" borderId="71" xfId="0" applyFont="1" applyFill="1" applyBorder="1" applyAlignment="1">
      <alignment horizontal="center" vertical="center" textRotation="90" wrapText="1"/>
    </xf>
    <xf numFmtId="0" fontId="155" fillId="5" borderId="0" xfId="0" applyFont="1" applyFill="1" applyBorder="1" applyAlignment="1">
      <alignment horizontal="center" vertical="center" textRotation="90" wrapText="1"/>
    </xf>
    <xf numFmtId="0" fontId="157" fillId="0" borderId="0" xfId="0" applyFont="1" applyBorder="1"/>
    <xf numFmtId="1" fontId="64" fillId="0" borderId="13" xfId="0" applyNumberFormat="1" applyFont="1" applyBorder="1" applyAlignment="1">
      <alignment horizontal="center"/>
    </xf>
    <xf numFmtId="0" fontId="11" fillId="0" borderId="0" xfId="0" applyFont="1" applyBorder="1"/>
    <xf numFmtId="0" fontId="8" fillId="2" borderId="0" xfId="0" applyFont="1" applyFill="1" applyBorder="1"/>
    <xf numFmtId="0" fontId="93" fillId="0" borderId="0" xfId="0" applyFont="1" applyBorder="1" applyAlignment="1">
      <alignment horizontal="center"/>
    </xf>
    <xf numFmtId="0" fontId="93" fillId="0" borderId="0" xfId="0" applyFont="1" applyBorder="1"/>
    <xf numFmtId="49" fontId="8" fillId="0" borderId="0" xfId="0" applyNumberFormat="1" applyFont="1" applyFill="1" applyBorder="1" applyAlignment="1">
      <alignment horizontal="left" vertical="center"/>
    </xf>
    <xf numFmtId="0" fontId="159" fillId="0" borderId="0" xfId="0" applyFont="1"/>
    <xf numFmtId="0" fontId="117" fillId="0" borderId="0" xfId="0" applyFont="1"/>
    <xf numFmtId="0" fontId="159" fillId="2" borderId="0" xfId="0" applyFont="1" applyFill="1"/>
    <xf numFmtId="0" fontId="159" fillId="0" borderId="0" xfId="0" applyFont="1" applyBorder="1"/>
    <xf numFmtId="0" fontId="159" fillId="0" borderId="9" xfId="0" applyFont="1" applyBorder="1"/>
    <xf numFmtId="0" fontId="160" fillId="0" borderId="0" xfId="0" applyFont="1"/>
    <xf numFmtId="0" fontId="160" fillId="0" borderId="0" xfId="0" applyFont="1" applyAlignment="1">
      <alignment horizontal="center" vertical="center"/>
    </xf>
    <xf numFmtId="0" fontId="160" fillId="0" borderId="0" xfId="0" applyFont="1" applyAlignment="1">
      <alignment horizontal="center" vertical="center" wrapText="1"/>
    </xf>
    <xf numFmtId="0" fontId="161" fillId="0" borderId="0" xfId="0" applyFont="1"/>
    <xf numFmtId="0" fontId="161" fillId="0" borderId="0" xfId="0" applyFont="1" applyBorder="1" applyAlignment="1">
      <alignment horizontal="center" vertical="center" wrapText="1"/>
    </xf>
    <xf numFmtId="0" fontId="92" fillId="0" borderId="0" xfId="0" applyFont="1"/>
    <xf numFmtId="0" fontId="92" fillId="0" borderId="0" xfId="0" applyFont="1" applyBorder="1"/>
    <xf numFmtId="0" fontId="162" fillId="0" borderId="0" xfId="0" applyFont="1"/>
    <xf numFmtId="0" fontId="162" fillId="0" borderId="4" xfId="0" applyFont="1" applyBorder="1"/>
    <xf numFmtId="0" fontId="162" fillId="0" borderId="6" xfId="0" applyFont="1" applyBorder="1"/>
    <xf numFmtId="0" fontId="162" fillId="0" borderId="5" xfId="0" applyFont="1" applyBorder="1"/>
    <xf numFmtId="0" fontId="162" fillId="0" borderId="0" xfId="0" applyFont="1" applyBorder="1"/>
    <xf numFmtId="0" fontId="162" fillId="0" borderId="3" xfId="0" applyFont="1" applyBorder="1"/>
    <xf numFmtId="0" fontId="162" fillId="0" borderId="2" xfId="0" applyFont="1" applyBorder="1"/>
    <xf numFmtId="0" fontId="162" fillId="0" borderId="7" xfId="0" applyFont="1" applyBorder="1"/>
    <xf numFmtId="0" fontId="162" fillId="0" borderId="9" xfId="0" applyFont="1" applyBorder="1"/>
    <xf numFmtId="0" fontId="162" fillId="0" borderId="8" xfId="0" applyFont="1" applyBorder="1"/>
    <xf numFmtId="0" fontId="162" fillId="0" borderId="4" xfId="0" applyFont="1" applyBorder="1" applyAlignment="1">
      <alignment horizontal="left"/>
    </xf>
    <xf numFmtId="0" fontId="101" fillId="0" borderId="0" xfId="0" applyFont="1" applyAlignment="1">
      <alignment horizontal="left"/>
    </xf>
    <xf numFmtId="49" fontId="8" fillId="0" borderId="13" xfId="0" applyNumberFormat="1" applyFont="1" applyFill="1" applyBorder="1" applyAlignment="1">
      <alignment horizontal="left" vertical="center"/>
    </xf>
    <xf numFmtId="49" fontId="92" fillId="0" borderId="13" xfId="0" applyNumberFormat="1" applyFont="1" applyFill="1" applyBorder="1" applyAlignment="1">
      <alignment horizontal="center" vertical="center"/>
    </xf>
    <xf numFmtId="0" fontId="101" fillId="0" borderId="0" xfId="0" applyFont="1"/>
    <xf numFmtId="0" fontId="164" fillId="0" borderId="0" xfId="0" applyFont="1" applyBorder="1" applyAlignment="1">
      <alignment horizontal="center" vertical="center"/>
    </xf>
    <xf numFmtId="0" fontId="164" fillId="0" borderId="0" xfId="0" applyFont="1"/>
    <xf numFmtId="0" fontId="0" fillId="0" borderId="0" xfId="0" applyBorder="1" applyAlignment="1"/>
    <xf numFmtId="0" fontId="6" fillId="0" borderId="6" xfId="0" applyFont="1" applyBorder="1"/>
    <xf numFmtId="0" fontId="6" fillId="0" borderId="9" xfId="0" applyFont="1" applyBorder="1"/>
    <xf numFmtId="0" fontId="165" fillId="0" borderId="0" xfId="0" applyFont="1" applyBorder="1"/>
    <xf numFmtId="0" fontId="162" fillId="0" borderId="0" xfId="0" applyFont="1" applyFill="1"/>
    <xf numFmtId="0" fontId="108" fillId="0" borderId="0" xfId="0" applyFont="1" applyFill="1"/>
    <xf numFmtId="0" fontId="100" fillId="0" borderId="0" xfId="0" applyFont="1" applyFill="1"/>
    <xf numFmtId="0" fontId="92" fillId="0" borderId="9" xfId="0" applyFont="1" applyBorder="1"/>
    <xf numFmtId="0" fontId="92" fillId="0" borderId="9" xfId="0" applyFont="1" applyFill="1" applyBorder="1"/>
    <xf numFmtId="0" fontId="166" fillId="0" borderId="9" xfId="0" applyFont="1" applyFill="1" applyBorder="1"/>
    <xf numFmtId="0" fontId="113" fillId="0" borderId="9" xfId="0" applyFont="1" applyFill="1" applyBorder="1"/>
    <xf numFmtId="0" fontId="157" fillId="0" borderId="9" xfId="0" applyFont="1" applyFill="1" applyBorder="1"/>
    <xf numFmtId="0" fontId="113" fillId="0" borderId="0" xfId="0" applyFont="1" applyBorder="1" applyAlignment="1">
      <alignment vertical="center"/>
    </xf>
    <xf numFmtId="0" fontId="113" fillId="0" borderId="0" xfId="0" applyFont="1" applyFill="1"/>
    <xf numFmtId="0" fontId="167" fillId="0" borderId="0" xfId="0" applyFont="1" applyFill="1"/>
    <xf numFmtId="0" fontId="169" fillId="0" borderId="0" xfId="0" applyFont="1"/>
    <xf numFmtId="0" fontId="92" fillId="0" borderId="0" xfId="0" applyFont="1" applyAlignment="1">
      <alignment vertical="center"/>
    </xf>
    <xf numFmtId="0" fontId="158" fillId="0" borderId="0" xfId="0" applyFont="1" applyAlignment="1"/>
    <xf numFmtId="0" fontId="170" fillId="0" borderId="0" xfId="0" applyFont="1" applyFill="1"/>
    <xf numFmtId="0" fontId="101" fillId="0" borderId="0" xfId="0" applyFont="1" applyFill="1"/>
    <xf numFmtId="49" fontId="47" fillId="0" borderId="0" xfId="0" applyNumberFormat="1" applyFont="1" applyBorder="1" applyAlignment="1">
      <alignment horizontal="center" vertical="center"/>
    </xf>
    <xf numFmtId="0" fontId="171" fillId="0" borderId="64" xfId="0" applyFont="1" applyBorder="1" applyAlignment="1">
      <alignment horizontal="right" vertical="center"/>
    </xf>
    <xf numFmtId="0" fontId="47" fillId="0" borderId="0" xfId="0" applyNumberFormat="1" applyFont="1" applyFill="1" applyBorder="1" applyAlignment="1">
      <alignment horizontal="center" vertical="center"/>
    </xf>
    <xf numFmtId="0" fontId="47" fillId="0" borderId="0" xfId="0" applyFont="1" applyBorder="1" applyAlignment="1">
      <alignment horizontal="center" vertical="center"/>
    </xf>
    <xf numFmtId="0" fontId="23" fillId="0" borderId="0" xfId="0" applyFont="1" applyBorder="1" applyAlignment="1">
      <alignment vertical="center"/>
    </xf>
    <xf numFmtId="49" fontId="47" fillId="0" borderId="0" xfId="0" applyNumberFormat="1" applyFont="1" applyFill="1" applyBorder="1" applyAlignment="1" applyProtection="1">
      <alignment horizontal="center" vertical="center"/>
      <protection locked="0"/>
    </xf>
    <xf numFmtId="49" fontId="33" fillId="0" borderId="0" xfId="0" applyNumberFormat="1" applyFont="1" applyBorder="1" applyAlignment="1">
      <alignment horizontal="center" vertical="center"/>
    </xf>
    <xf numFmtId="0" fontId="165" fillId="0" borderId="0" xfId="0" applyFont="1"/>
    <xf numFmtId="0" fontId="13" fillId="0" borderId="0" xfId="0" applyFont="1" applyFill="1" applyBorder="1" applyAlignment="1">
      <alignment horizontal="center" vertical="center" wrapText="1"/>
    </xf>
    <xf numFmtId="49" fontId="29" fillId="0" borderId="0" xfId="0" applyNumberFormat="1" applyFont="1" applyBorder="1" applyProtection="1"/>
    <xf numFmtId="0" fontId="29" fillId="0" borderId="107" xfId="0" applyFont="1" applyBorder="1" applyProtection="1"/>
    <xf numFmtId="0" fontId="0" fillId="0" borderId="10" xfId="0" applyBorder="1" applyAlignment="1">
      <alignment vertical="center"/>
    </xf>
    <xf numFmtId="0" fontId="23" fillId="0" borderId="0" xfId="0" applyFont="1" applyBorder="1" applyProtection="1"/>
    <xf numFmtId="0" fontId="1" fillId="0" borderId="0" xfId="0" applyFont="1" applyFill="1"/>
    <xf numFmtId="0" fontId="23" fillId="0" borderId="0" xfId="0" applyFont="1" applyFill="1" applyBorder="1" applyAlignment="1">
      <alignment horizontal="center" vertical="center"/>
    </xf>
    <xf numFmtId="49" fontId="102" fillId="0" borderId="0" xfId="0" applyNumberFormat="1" applyFont="1" applyFill="1"/>
    <xf numFmtId="49" fontId="102" fillId="0" borderId="0" xfId="0" applyNumberFormat="1" applyFont="1"/>
    <xf numFmtId="0" fontId="75" fillId="0" borderId="0" xfId="0" applyFont="1" applyBorder="1" applyAlignment="1" applyProtection="1">
      <alignment vertical="center" wrapText="1"/>
    </xf>
    <xf numFmtId="169" fontId="121" fillId="0" borderId="1" xfId="0" applyNumberFormat="1" applyFont="1" applyBorder="1" applyAlignment="1" applyProtection="1">
      <alignment horizontal="center" vertical="center"/>
      <protection locked="0"/>
    </xf>
    <xf numFmtId="169" fontId="121" fillId="0" borderId="1" xfId="0" applyNumberFormat="1" applyFont="1" applyBorder="1" applyAlignment="1">
      <alignment horizontal="center" vertical="center"/>
    </xf>
    <xf numFmtId="0" fontId="1" fillId="6" borderId="40" xfId="0" applyFont="1" applyFill="1" applyBorder="1" applyAlignment="1" applyProtection="1">
      <alignment horizontal="center" vertical="center" textRotation="90"/>
    </xf>
    <xf numFmtId="0" fontId="1" fillId="6" borderId="40" xfId="0" applyFont="1" applyFill="1" applyBorder="1" applyAlignment="1">
      <alignment horizontal="center" vertical="center" textRotation="90"/>
    </xf>
    <xf numFmtId="0" fontId="0" fillId="0" borderId="0" xfId="0" applyAlignment="1">
      <alignment wrapText="1"/>
    </xf>
    <xf numFmtId="0" fontId="49" fillId="0" borderId="0" xfId="0" applyFont="1" applyAlignment="1" applyProtection="1">
      <alignment vertical="center" wrapText="1"/>
    </xf>
    <xf numFmtId="0" fontId="156" fillId="0" borderId="81" xfId="0" applyFont="1" applyFill="1" applyBorder="1" applyAlignment="1" applyProtection="1">
      <alignment horizontal="center" vertical="center"/>
    </xf>
    <xf numFmtId="0" fontId="76" fillId="0" borderId="25" xfId="0" applyFont="1" applyBorder="1" applyAlignment="1">
      <alignment horizontal="center" vertical="center"/>
    </xf>
    <xf numFmtId="0" fontId="76" fillId="0" borderId="82" xfId="0" applyFont="1" applyBorder="1" applyAlignment="1">
      <alignment horizontal="center" vertical="center"/>
    </xf>
    <xf numFmtId="2" fontId="139" fillId="10" borderId="0" xfId="0" applyNumberFormat="1" applyFont="1" applyFill="1" applyBorder="1" applyAlignment="1" applyProtection="1">
      <alignment horizontal="center" vertical="center"/>
    </xf>
    <xf numFmtId="2" fontId="140" fillId="10" borderId="0" xfId="0" applyNumberFormat="1" applyFont="1" applyFill="1" applyBorder="1" applyAlignment="1" applyProtection="1">
      <alignment horizontal="center" vertical="center"/>
    </xf>
    <xf numFmtId="0" fontId="86" fillId="0" borderId="0" xfId="0" applyFont="1"/>
    <xf numFmtId="0" fontId="113" fillId="0" borderId="0" xfId="0" applyFont="1"/>
    <xf numFmtId="0" fontId="49" fillId="0" borderId="0" xfId="0" applyFont="1"/>
    <xf numFmtId="0" fontId="25" fillId="0" borderId="0" xfId="0" applyFont="1" applyBorder="1" applyAlignment="1">
      <alignment horizontal="right"/>
    </xf>
    <xf numFmtId="0" fontId="179" fillId="0" borderId="0" xfId="0" applyFont="1"/>
    <xf numFmtId="0" fontId="90" fillId="16" borderId="0" xfId="0" applyFont="1" applyFill="1"/>
    <xf numFmtId="0" fontId="29" fillId="0" borderId="0" xfId="0" applyFont="1" applyBorder="1" applyAlignment="1" applyProtection="1">
      <alignment vertical="center"/>
    </xf>
    <xf numFmtId="0" fontId="180" fillId="0" borderId="0" xfId="0" applyFont="1" applyBorder="1" applyAlignment="1" applyProtection="1">
      <alignment vertical="center"/>
    </xf>
    <xf numFmtId="0" fontId="180" fillId="0" borderId="10" xfId="0" applyFont="1" applyBorder="1" applyProtection="1"/>
    <xf numFmtId="0" fontId="77" fillId="0" borderId="10" xfId="0" applyFont="1" applyBorder="1" applyProtection="1">
      <protection locked="0"/>
    </xf>
    <xf numFmtId="0" fontId="30" fillId="0" borderId="56" xfId="0" applyFont="1" applyBorder="1" applyProtection="1"/>
    <xf numFmtId="0" fontId="29" fillId="0" borderId="56" xfId="0" applyFont="1" applyBorder="1" applyProtection="1"/>
    <xf numFmtId="0" fontId="32" fillId="0" borderId="56" xfId="0" applyFont="1" applyBorder="1" applyProtection="1"/>
    <xf numFmtId="0" fontId="41" fillId="0" borderId="0" xfId="0" applyFont="1" applyBorder="1" applyProtection="1"/>
    <xf numFmtId="3" fontId="32" fillId="0" borderId="0" xfId="0" quotePrefix="1" applyNumberFormat="1" applyFont="1" applyBorder="1" applyAlignment="1" applyProtection="1">
      <alignment horizontal="justify"/>
    </xf>
    <xf numFmtId="0" fontId="40" fillId="0" borderId="0" xfId="0" applyFont="1" applyBorder="1" applyProtection="1"/>
    <xf numFmtId="0" fontId="41" fillId="0" borderId="56" xfId="0" applyFont="1" applyBorder="1" applyProtection="1"/>
    <xf numFmtId="0" fontId="32" fillId="0" borderId="0" xfId="0" applyFont="1" applyBorder="1" applyAlignment="1" applyProtection="1">
      <alignment horizontal="justify"/>
    </xf>
    <xf numFmtId="0" fontId="32" fillId="0" borderId="0" xfId="0" applyFont="1" applyBorder="1" applyAlignment="1" applyProtection="1">
      <alignment horizontal="justify" vertical="center"/>
    </xf>
    <xf numFmtId="0" fontId="32" fillId="0" borderId="56" xfId="0" applyFont="1" applyBorder="1" applyAlignment="1" applyProtection="1">
      <alignment vertical="top"/>
      <protection locked="0"/>
    </xf>
    <xf numFmtId="0" fontId="32" fillId="0" borderId="0" xfId="0" quotePrefix="1" applyFont="1" applyBorder="1" applyAlignment="1" applyProtection="1">
      <alignment horizontal="justify"/>
    </xf>
    <xf numFmtId="49" fontId="35" fillId="0" borderId="56" xfId="0" applyNumberFormat="1" applyFont="1" applyBorder="1" applyProtection="1"/>
    <xf numFmtId="0" fontId="29" fillId="0" borderId="0" xfId="0" applyFont="1" applyBorder="1" applyAlignment="1" applyProtection="1">
      <alignment horizontal="justify"/>
    </xf>
    <xf numFmtId="0" fontId="35" fillId="0" borderId="56" xfId="0" applyFont="1" applyBorder="1" applyProtection="1"/>
    <xf numFmtId="0" fontId="29" fillId="0" borderId="0" xfId="0" applyFont="1" applyBorder="1" applyAlignment="1" applyProtection="1">
      <alignment horizontal="left"/>
    </xf>
    <xf numFmtId="0" fontId="32" fillId="0" borderId="0" xfId="0" quotePrefix="1" applyFont="1" applyBorder="1" applyAlignment="1" applyProtection="1">
      <alignment horizontal="left"/>
    </xf>
    <xf numFmtId="0" fontId="63" fillId="0" borderId="0" xfId="0" applyFont="1" applyBorder="1" applyProtection="1"/>
    <xf numFmtId="0" fontId="32" fillId="0" borderId="0" xfId="0" applyNumberFormat="1" applyFont="1" applyBorder="1" applyAlignment="1" applyProtection="1">
      <alignment horizontal="left"/>
    </xf>
    <xf numFmtId="0" fontId="32" fillId="0" borderId="56" xfId="0" applyFont="1" applyBorder="1" applyAlignment="1" applyProtection="1">
      <alignment horizontal="left" vertical="top"/>
      <protection locked="0"/>
    </xf>
    <xf numFmtId="0" fontId="32" fillId="0" borderId="0" xfId="0" quotePrefix="1" applyNumberFormat="1" applyFont="1" applyBorder="1" applyAlignment="1" applyProtection="1">
      <alignment horizontal="justify"/>
    </xf>
    <xf numFmtId="0" fontId="30" fillId="0" borderId="55" xfId="0" applyFont="1" applyBorder="1" applyProtection="1"/>
    <xf numFmtId="49" fontId="44" fillId="0" borderId="63" xfId="0" applyNumberFormat="1" applyFont="1" applyBorder="1" applyProtection="1"/>
    <xf numFmtId="0" fontId="66" fillId="0" borderId="0" xfId="0" applyFont="1" applyBorder="1" applyProtection="1">
      <protection locked="0"/>
    </xf>
    <xf numFmtId="0" fontId="4" fillId="0" borderId="0" xfId="0" applyFont="1" applyBorder="1" applyProtection="1"/>
    <xf numFmtId="0" fontId="57" fillId="0" borderId="0" xfId="0" applyFont="1" applyBorder="1" applyProtection="1"/>
    <xf numFmtId="0" fontId="57" fillId="5" borderId="0" xfId="0" applyFont="1" applyFill="1" applyBorder="1" applyProtection="1"/>
    <xf numFmtId="0" fontId="59" fillId="0" borderId="3" xfId="0" applyFont="1" applyBorder="1" applyAlignment="1">
      <alignment horizontal="center"/>
    </xf>
    <xf numFmtId="0" fontId="60" fillId="0" borderId="146" xfId="0" applyFont="1" applyBorder="1"/>
    <xf numFmtId="0" fontId="41" fillId="5" borderId="2" xfId="0" applyFont="1" applyFill="1" applyBorder="1" applyAlignment="1" applyProtection="1"/>
    <xf numFmtId="0" fontId="21" fillId="5" borderId="2" xfId="0" applyFont="1" applyFill="1" applyBorder="1" applyAlignment="1"/>
    <xf numFmtId="0" fontId="21" fillId="5" borderId="8" xfId="0" applyFont="1" applyFill="1" applyBorder="1" applyAlignment="1"/>
    <xf numFmtId="0" fontId="64" fillId="5" borderId="5" xfId="0" applyFont="1" applyFill="1" applyBorder="1" applyAlignment="1" applyProtection="1"/>
    <xf numFmtId="0" fontId="64" fillId="5" borderId="2" xfId="0" applyFont="1" applyFill="1" applyBorder="1" applyAlignment="1" applyProtection="1"/>
    <xf numFmtId="0" fontId="1" fillId="6" borderId="27" xfId="0" applyFont="1" applyFill="1" applyBorder="1" applyAlignment="1" applyProtection="1">
      <alignment horizontal="center" vertical="center"/>
    </xf>
    <xf numFmtId="0" fontId="1" fillId="6" borderId="27" xfId="0" applyFont="1" applyFill="1" applyBorder="1" applyAlignment="1" applyProtection="1">
      <alignment horizontal="center" vertical="center" wrapText="1"/>
    </xf>
    <xf numFmtId="0" fontId="1" fillId="6" borderId="27" xfId="0" applyFont="1" applyFill="1" applyBorder="1" applyAlignment="1">
      <alignment horizontal="center" vertical="center"/>
    </xf>
    <xf numFmtId="0" fontId="23" fillId="0" borderId="3" xfId="0" applyFont="1" applyFill="1" applyBorder="1"/>
    <xf numFmtId="0" fontId="23" fillId="5" borderId="2" xfId="0" applyFont="1" applyFill="1" applyBorder="1" applyAlignment="1"/>
    <xf numFmtId="0" fontId="23" fillId="0" borderId="3" xfId="0" applyFont="1" applyBorder="1"/>
    <xf numFmtId="2" fontId="102" fillId="0" borderId="3" xfId="0" applyNumberFormat="1" applyFont="1" applyBorder="1" applyAlignment="1">
      <alignment vertical="center"/>
    </xf>
    <xf numFmtId="0" fontId="102" fillId="5" borderId="2" xfId="0" applyFont="1" applyFill="1" applyBorder="1" applyAlignment="1"/>
    <xf numFmtId="0" fontId="23" fillId="0" borderId="7" xfId="0" applyFont="1" applyBorder="1"/>
    <xf numFmtId="0" fontId="23" fillId="5" borderId="8" xfId="0" applyFont="1" applyFill="1" applyBorder="1" applyAlignment="1"/>
    <xf numFmtId="0" fontId="59" fillId="0" borderId="3" xfId="0" applyFont="1" applyBorder="1" applyAlignment="1">
      <alignment horizontal="right"/>
    </xf>
    <xf numFmtId="0" fontId="62" fillId="0" borderId="0" xfId="0" applyFont="1" applyFill="1" applyBorder="1" applyProtection="1"/>
    <xf numFmtId="0" fontId="48" fillId="0" borderId="0" xfId="0" applyFont="1" applyBorder="1" applyAlignment="1">
      <alignment horizontal="left"/>
    </xf>
    <xf numFmtId="0" fontId="59" fillId="0" borderId="9" xfId="0" applyFont="1" applyFill="1" applyBorder="1" applyProtection="1"/>
    <xf numFmtId="0" fontId="23" fillId="0" borderId="9" xfId="0" applyFont="1" applyFill="1" applyBorder="1"/>
    <xf numFmtId="0" fontId="28" fillId="0" borderId="9" xfId="0" applyFont="1" applyFill="1" applyBorder="1" applyProtection="1"/>
    <xf numFmtId="0" fontId="35" fillId="0" borderId="9" xfId="0" applyFont="1" applyFill="1" applyBorder="1" applyAlignment="1" applyProtection="1"/>
    <xf numFmtId="2" fontId="28" fillId="0" borderId="9" xfId="0" applyNumberFormat="1" applyFont="1" applyFill="1" applyBorder="1" applyProtection="1"/>
    <xf numFmtId="0" fontId="35" fillId="0" borderId="0" xfId="0" applyFont="1" applyFill="1" applyBorder="1" applyAlignment="1" applyProtection="1"/>
    <xf numFmtId="0" fontId="0" fillId="0" borderId="0" xfId="0" applyBorder="1" applyAlignment="1">
      <alignment vertical="center" wrapText="1"/>
    </xf>
    <xf numFmtId="0" fontId="25" fillId="0" borderId="69" xfId="0" applyFont="1" applyBorder="1" applyAlignment="1">
      <alignment horizontal="left" vertical="top"/>
    </xf>
    <xf numFmtId="0" fontId="25" fillId="0" borderId="0" xfId="0" applyFont="1" applyBorder="1" applyAlignment="1">
      <alignment horizontal="left" vertical="top"/>
    </xf>
    <xf numFmtId="0" fontId="25" fillId="0" borderId="66" xfId="0" applyFont="1" applyBorder="1" applyAlignment="1">
      <alignment horizontal="left" vertical="top"/>
    </xf>
    <xf numFmtId="0" fontId="25" fillId="0" borderId="13" xfId="0" applyFont="1" applyBorder="1" applyAlignment="1">
      <alignment horizontal="left" vertical="top"/>
    </xf>
    <xf numFmtId="0" fontId="0" fillId="0" borderId="0" xfId="0" applyBorder="1" applyAlignment="1">
      <alignment wrapText="1"/>
    </xf>
    <xf numFmtId="0" fontId="185" fillId="0" borderId="0" xfId="0" applyFont="1" applyProtection="1"/>
    <xf numFmtId="0" fontId="64" fillId="0" borderId="0" xfId="0" applyFont="1" applyFill="1" applyBorder="1" applyAlignment="1">
      <alignment horizontal="center"/>
    </xf>
    <xf numFmtId="49" fontId="35" fillId="0" borderId="56" xfId="0" applyNumberFormat="1" applyFont="1" applyFill="1" applyBorder="1" applyProtection="1"/>
    <xf numFmtId="49" fontId="80" fillId="0" borderId="0" xfId="0" applyNumberFormat="1" applyFont="1" applyBorder="1" applyAlignment="1">
      <alignment horizontal="center" vertical="center"/>
    </xf>
    <xf numFmtId="0" fontId="35" fillId="0" borderId="0" xfId="0" applyFont="1" applyBorder="1" applyProtection="1"/>
    <xf numFmtId="0" fontId="25" fillId="16" borderId="0" xfId="0" applyFont="1" applyFill="1"/>
    <xf numFmtId="0" fontId="176" fillId="0" borderId="0" xfId="0" applyFont="1"/>
    <xf numFmtId="0" fontId="111" fillId="0" borderId="0" xfId="0" applyFont="1" applyBorder="1" applyAlignment="1" applyProtection="1">
      <alignment horizontal="left"/>
      <protection locked="0"/>
    </xf>
    <xf numFmtId="0" fontId="30" fillId="0" borderId="55" xfId="0" applyFont="1" applyBorder="1" applyProtection="1">
      <protection locked="0"/>
    </xf>
    <xf numFmtId="0" fontId="180" fillId="0" borderId="10" xfId="0" applyFont="1" applyBorder="1" applyProtection="1">
      <protection locked="0"/>
    </xf>
    <xf numFmtId="0" fontId="120" fillId="0" borderId="56" xfId="0" applyFont="1" applyFill="1" applyBorder="1" applyAlignment="1" applyProtection="1">
      <alignment horizontal="left"/>
      <protection locked="0"/>
    </xf>
    <xf numFmtId="0" fontId="30" fillId="0" borderId="58" xfId="0" applyFont="1" applyBorder="1" applyProtection="1">
      <protection locked="0"/>
    </xf>
    <xf numFmtId="0" fontId="180" fillId="0" borderId="0" xfId="0" applyFont="1" applyBorder="1"/>
    <xf numFmtId="0" fontId="113" fillId="0" borderId="56" xfId="0" applyFont="1" applyFill="1" applyBorder="1"/>
    <xf numFmtId="0" fontId="114" fillId="0" borderId="48" xfId="0" applyFont="1" applyFill="1" applyBorder="1" applyProtection="1">
      <protection locked="0"/>
    </xf>
    <xf numFmtId="0" fontId="111" fillId="0" borderId="0" xfId="0" applyFont="1" applyFill="1" applyBorder="1" applyProtection="1">
      <protection locked="0"/>
    </xf>
    <xf numFmtId="0" fontId="111" fillId="0" borderId="0" xfId="0" applyFont="1" applyFill="1" applyBorder="1"/>
    <xf numFmtId="0" fontId="111" fillId="0" borderId="0" xfId="0" applyFont="1" applyFill="1" applyBorder="1" applyAlignment="1" applyProtection="1">
      <alignment horizontal="left"/>
      <protection locked="0"/>
    </xf>
    <xf numFmtId="0" fontId="114" fillId="0" borderId="0" xfId="0" applyFont="1" applyFill="1" applyBorder="1" applyProtection="1">
      <protection locked="0"/>
    </xf>
    <xf numFmtId="0" fontId="114" fillId="0" borderId="0" xfId="0" applyFont="1" applyFill="1" applyBorder="1" applyAlignment="1" applyProtection="1">
      <alignment vertical="top"/>
      <protection locked="0"/>
    </xf>
    <xf numFmtId="0" fontId="122" fillId="0" borderId="0" xfId="0" applyFont="1" applyFill="1" applyBorder="1" applyProtection="1">
      <protection locked="0"/>
    </xf>
    <xf numFmtId="0" fontId="112" fillId="0" borderId="0" xfId="0" applyFont="1" applyFill="1" applyBorder="1" applyProtection="1">
      <protection locked="0"/>
    </xf>
    <xf numFmtId="0" fontId="102" fillId="0" borderId="0" xfId="0" applyFont="1" applyFill="1" applyBorder="1"/>
    <xf numFmtId="39" fontId="120" fillId="0" borderId="61" xfId="0" applyNumberFormat="1" applyFont="1" applyFill="1" applyBorder="1" applyAlignment="1" applyProtection="1">
      <alignment horizontal="left"/>
      <protection locked="0"/>
    </xf>
    <xf numFmtId="39" fontId="120" fillId="0" borderId="62" xfId="0" applyNumberFormat="1" applyFont="1" applyFill="1" applyBorder="1" applyAlignment="1" applyProtection="1">
      <alignment horizontal="center"/>
      <protection locked="0"/>
    </xf>
    <xf numFmtId="3" fontId="127" fillId="0" borderId="0" xfId="0" applyNumberFormat="1" applyFont="1" applyFill="1" applyBorder="1" applyAlignment="1" applyProtection="1">
      <alignment horizontal="right"/>
      <protection locked="0"/>
    </xf>
    <xf numFmtId="0" fontId="0" fillId="0" borderId="0" xfId="0" applyFont="1" applyFill="1" applyBorder="1"/>
    <xf numFmtId="0" fontId="116" fillId="0" borderId="0" xfId="0" applyFont="1" applyFill="1" applyBorder="1" applyAlignment="1" applyProtection="1">
      <alignment horizontal="right"/>
      <protection locked="0"/>
    </xf>
    <xf numFmtId="0" fontId="113" fillId="0" borderId="0" xfId="0" applyFont="1" applyFill="1" applyBorder="1" applyAlignment="1">
      <alignment horizontal="center"/>
    </xf>
    <xf numFmtId="0" fontId="15" fillId="0" borderId="0" xfId="0" applyFont="1" applyFill="1" applyBorder="1" applyAlignment="1">
      <alignment horizontal="left"/>
    </xf>
    <xf numFmtId="37" fontId="124" fillId="0" borderId="12" xfId="0" applyNumberFormat="1" applyFont="1" applyFill="1" applyBorder="1" applyProtection="1"/>
    <xf numFmtId="39" fontId="120" fillId="0" borderId="61" xfId="0" applyNumberFormat="1" applyFont="1" applyFill="1" applyBorder="1" applyAlignment="1" applyProtection="1">
      <alignment horizontal="center"/>
      <protection locked="0"/>
    </xf>
    <xf numFmtId="0" fontId="112" fillId="0" borderId="0" xfId="0" applyFont="1" applyFill="1" applyBorder="1" applyAlignment="1" applyProtection="1">
      <alignment horizontal="left"/>
      <protection locked="0"/>
    </xf>
    <xf numFmtId="0" fontId="114" fillId="0" borderId="0" xfId="0" applyFont="1" applyFill="1" applyBorder="1" applyAlignment="1" applyProtection="1">
      <alignment horizontal="right"/>
      <protection locked="0"/>
    </xf>
    <xf numFmtId="0" fontId="15" fillId="0" borderId="0" xfId="0" applyFont="1" applyFill="1" applyBorder="1"/>
    <xf numFmtId="39" fontId="121" fillId="0" borderId="0" xfId="0" applyNumberFormat="1" applyFont="1" applyFill="1" applyBorder="1" applyAlignment="1" applyProtection="1">
      <alignment horizontal="left"/>
      <protection locked="0"/>
    </xf>
    <xf numFmtId="0" fontId="0" fillId="0" borderId="0" xfId="0" applyFont="1" applyFill="1" applyBorder="1" applyProtection="1">
      <protection locked="0"/>
    </xf>
    <xf numFmtId="39" fontId="120" fillId="0" borderId="0" xfId="0" applyNumberFormat="1" applyFont="1" applyFill="1" applyBorder="1" applyAlignment="1" applyProtection="1">
      <alignment horizontal="left"/>
      <protection locked="0"/>
    </xf>
    <xf numFmtId="0" fontId="114" fillId="0" borderId="0" xfId="0" applyFont="1" applyFill="1" applyBorder="1" applyAlignment="1" applyProtection="1">
      <alignment horizontal="center"/>
      <protection locked="0"/>
    </xf>
    <xf numFmtId="0" fontId="103" fillId="0" borderId="0" xfId="0" applyFont="1" applyFill="1" applyBorder="1" applyAlignment="1" applyProtection="1">
      <alignment horizontal="left"/>
      <protection locked="0"/>
    </xf>
    <xf numFmtId="0" fontId="103" fillId="0" borderId="0" xfId="0" applyFont="1" applyFill="1" applyBorder="1" applyAlignment="1" applyProtection="1">
      <alignment horizontal="center"/>
      <protection locked="0"/>
    </xf>
    <xf numFmtId="0" fontId="114" fillId="0" borderId="0" xfId="0" applyFont="1" applyFill="1" applyBorder="1" applyAlignment="1" applyProtection="1">
      <alignment vertical="center"/>
      <protection locked="0"/>
    </xf>
    <xf numFmtId="165" fontId="114" fillId="0" borderId="0" xfId="0" applyNumberFormat="1" applyFont="1" applyFill="1" applyBorder="1" applyProtection="1">
      <protection locked="0"/>
    </xf>
    <xf numFmtId="0" fontId="114" fillId="0" borderId="0" xfId="0" applyFont="1" applyFill="1" applyBorder="1" applyAlignment="1" applyProtection="1">
      <alignment horizontal="left" vertical="center"/>
      <protection locked="0"/>
    </xf>
    <xf numFmtId="165" fontId="114" fillId="0" borderId="1" xfId="0" applyNumberFormat="1" applyFont="1" applyFill="1" applyBorder="1" applyAlignment="1" applyProtection="1">
      <alignment horizontal="right"/>
      <protection locked="0"/>
    </xf>
    <xf numFmtId="165" fontId="114" fillId="0" borderId="1" xfId="0" applyNumberFormat="1" applyFont="1" applyFill="1" applyBorder="1" applyProtection="1">
      <protection locked="0"/>
    </xf>
    <xf numFmtId="37" fontId="114" fillId="0" borderId="0" xfId="0" applyNumberFormat="1" applyFont="1" applyFill="1" applyBorder="1" applyAlignment="1" applyProtection="1">
      <alignment horizontal="right"/>
      <protection locked="0"/>
    </xf>
    <xf numFmtId="2" fontId="134" fillId="0" borderId="0" xfId="0" applyNumberFormat="1" applyFont="1" applyFill="1" applyBorder="1" applyProtection="1"/>
    <xf numFmtId="0" fontId="103" fillId="0" borderId="0" xfId="0" applyFont="1" applyFill="1" applyBorder="1" applyAlignment="1" applyProtection="1">
      <alignment horizontal="center"/>
    </xf>
    <xf numFmtId="0" fontId="153" fillId="0" borderId="0" xfId="0" applyFont="1" applyFill="1" applyBorder="1" applyAlignment="1" applyProtection="1">
      <alignment horizontal="center"/>
    </xf>
    <xf numFmtId="0" fontId="103" fillId="0" borderId="0" xfId="0" applyFont="1" applyFill="1" applyBorder="1" applyAlignment="1" applyProtection="1">
      <alignment horizontal="right"/>
      <protection locked="0"/>
    </xf>
    <xf numFmtId="165" fontId="134" fillId="0" borderId="0" xfId="0" applyNumberFormat="1" applyFont="1" applyFill="1" applyBorder="1" applyProtection="1"/>
    <xf numFmtId="3" fontId="135" fillId="0" borderId="0" xfId="0" applyNumberFormat="1" applyFont="1" applyFill="1" applyBorder="1" applyAlignment="1" applyProtection="1">
      <alignment horizontal="center"/>
    </xf>
    <xf numFmtId="3" fontId="114" fillId="0" borderId="0" xfId="0" applyNumberFormat="1" applyFont="1" applyFill="1" applyBorder="1" applyProtection="1">
      <protection locked="0"/>
    </xf>
    <xf numFmtId="0" fontId="106" fillId="0" borderId="0" xfId="0" applyFont="1" applyFill="1" applyBorder="1" applyAlignment="1" applyProtection="1">
      <alignment horizontal="left" vertical="top"/>
      <protection locked="0"/>
    </xf>
    <xf numFmtId="0" fontId="4" fillId="0" borderId="0" xfId="0" applyFont="1" applyFill="1" applyBorder="1"/>
    <xf numFmtId="0" fontId="106" fillId="0" borderId="0" xfId="0" applyFont="1" applyFill="1" applyBorder="1" applyProtection="1">
      <protection locked="0"/>
    </xf>
    <xf numFmtId="0" fontId="106" fillId="0" borderId="0" xfId="0" applyFont="1" applyFill="1" applyBorder="1" applyAlignment="1" applyProtection="1">
      <alignment horizontal="center" vertical="top"/>
      <protection locked="0"/>
    </xf>
    <xf numFmtId="0" fontId="112" fillId="0" borderId="52" xfId="0" applyFont="1" applyFill="1" applyBorder="1" applyProtection="1">
      <protection locked="0"/>
    </xf>
    <xf numFmtId="0" fontId="113" fillId="0" borderId="52" xfId="0" applyFont="1" applyFill="1" applyBorder="1" applyProtection="1">
      <protection locked="0"/>
    </xf>
    <xf numFmtId="0" fontId="114" fillId="0" borderId="52" xfId="0" applyFont="1" applyFill="1" applyBorder="1" applyProtection="1">
      <protection locked="0"/>
    </xf>
    <xf numFmtId="165" fontId="114" fillId="0" borderId="52" xfId="0" applyNumberFormat="1" applyFont="1" applyFill="1" applyBorder="1" applyProtection="1">
      <protection locked="0"/>
    </xf>
    <xf numFmtId="0" fontId="119" fillId="0" borderId="0" xfId="0" applyFont="1" applyFill="1" applyBorder="1" applyAlignment="1">
      <alignment vertical="center" wrapText="1"/>
    </xf>
    <xf numFmtId="0" fontId="120" fillId="0" borderId="150" xfId="0" applyFont="1" applyFill="1" applyBorder="1" applyAlignment="1">
      <alignment horizontal="center"/>
    </xf>
    <xf numFmtId="0" fontId="121" fillId="0" borderId="150" xfId="0" applyFont="1" applyFill="1" applyBorder="1" applyAlignment="1">
      <alignment horizontal="center"/>
    </xf>
    <xf numFmtId="0" fontId="120" fillId="0" borderId="150" xfId="0" applyFont="1" applyFill="1" applyBorder="1" applyAlignment="1" applyProtection="1">
      <alignment horizontal="center"/>
      <protection locked="0"/>
    </xf>
    <xf numFmtId="0" fontId="123" fillId="0" borderId="0" xfId="0" applyFont="1" applyFill="1" applyBorder="1" applyAlignment="1" applyProtection="1">
      <alignment vertical="top"/>
      <protection locked="0"/>
    </xf>
    <xf numFmtId="0" fontId="33" fillId="0" borderId="0" xfId="0" applyFont="1" applyFill="1" applyBorder="1" applyAlignment="1">
      <alignment horizontal="left"/>
    </xf>
    <xf numFmtId="0" fontId="103" fillId="0" borderId="0" xfId="0" applyFont="1"/>
    <xf numFmtId="0" fontId="111" fillId="0" borderId="0" xfId="0" applyFont="1" applyFill="1" applyBorder="1" applyAlignment="1" applyProtection="1">
      <alignment horizontal="center" vertical="center"/>
      <protection locked="0"/>
    </xf>
    <xf numFmtId="0" fontId="52" fillId="0" borderId="56" xfId="0" applyFont="1" applyBorder="1" applyProtection="1">
      <protection locked="0"/>
    </xf>
    <xf numFmtId="0" fontId="52" fillId="0" borderId="56" xfId="0" applyFont="1" applyFill="1" applyBorder="1" applyAlignment="1" applyProtection="1">
      <alignment horizontal="left" vertical="center"/>
      <protection locked="0"/>
    </xf>
    <xf numFmtId="0" fontId="106" fillId="0" borderId="0" xfId="0" applyFont="1" applyFill="1" applyBorder="1" applyAlignment="1" applyProtection="1">
      <alignment horizontal="right" vertical="top"/>
      <protection locked="0"/>
    </xf>
    <xf numFmtId="0" fontId="52" fillId="0" borderId="56" xfId="0" applyFont="1" applyFill="1" applyBorder="1" applyAlignment="1" applyProtection="1">
      <alignment vertical="center"/>
      <protection locked="0"/>
    </xf>
    <xf numFmtId="0" fontId="113" fillId="0" borderId="0" xfId="0" applyFont="1" applyFill="1" applyBorder="1" applyAlignment="1">
      <alignment vertical="center"/>
    </xf>
    <xf numFmtId="0" fontId="112" fillId="0" borderId="0" xfId="0" applyFont="1" applyFill="1" applyBorder="1" applyAlignment="1" applyProtection="1">
      <alignment vertical="center"/>
      <protection locked="0"/>
    </xf>
    <xf numFmtId="164" fontId="114" fillId="0" borderId="48" xfId="0" applyNumberFormat="1" applyFont="1" applyFill="1" applyBorder="1" applyAlignment="1" applyProtection="1">
      <alignment vertical="center"/>
      <protection locked="0"/>
    </xf>
    <xf numFmtId="0" fontId="113" fillId="0" borderId="0" xfId="0" applyFont="1" applyAlignment="1">
      <alignment vertical="center"/>
    </xf>
    <xf numFmtId="0" fontId="32" fillId="0" borderId="0" xfId="0" applyFont="1" applyFill="1" applyBorder="1" applyAlignment="1" applyProtection="1">
      <alignment vertical="top"/>
      <protection locked="0"/>
    </xf>
    <xf numFmtId="0" fontId="30" fillId="0" borderId="56" xfId="0" applyFont="1" applyBorder="1" applyProtection="1">
      <protection locked="0"/>
    </xf>
    <xf numFmtId="0" fontId="100" fillId="0" borderId="0" xfId="0" applyFont="1" applyBorder="1" applyProtection="1">
      <protection locked="0"/>
    </xf>
    <xf numFmtId="0" fontId="136" fillId="0" borderId="0" xfId="0" applyFont="1" applyBorder="1" applyProtection="1">
      <protection locked="0"/>
    </xf>
    <xf numFmtId="165" fontId="136" fillId="0" borderId="0" xfId="0" applyNumberFormat="1" applyFont="1" applyBorder="1" applyProtection="1">
      <protection locked="0"/>
    </xf>
    <xf numFmtId="0" fontId="112" fillId="0" borderId="13" xfId="0" applyFont="1" applyBorder="1" applyProtection="1">
      <protection locked="0"/>
    </xf>
    <xf numFmtId="0" fontId="112" fillId="0" borderId="14" xfId="0" applyFont="1" applyBorder="1" applyProtection="1">
      <protection locked="0"/>
    </xf>
    <xf numFmtId="0" fontId="138" fillId="19" borderId="56" xfId="0" applyFont="1" applyFill="1" applyBorder="1" applyAlignment="1" applyProtection="1">
      <alignment vertical="center"/>
      <protection locked="0"/>
    </xf>
    <xf numFmtId="0" fontId="14" fillId="19" borderId="56" xfId="0" applyFont="1" applyFill="1" applyBorder="1" applyAlignment="1" applyProtection="1">
      <alignment vertical="center"/>
      <protection locked="0"/>
    </xf>
    <xf numFmtId="0" fontId="107" fillId="19" borderId="56" xfId="0" applyFont="1" applyFill="1" applyBorder="1" applyAlignment="1" applyProtection="1">
      <alignment vertical="center"/>
      <protection locked="0"/>
    </xf>
    <xf numFmtId="0" fontId="144" fillId="19" borderId="56" xfId="0" applyFont="1" applyFill="1" applyBorder="1" applyAlignment="1" applyProtection="1">
      <alignment vertical="center"/>
      <protection locked="0"/>
    </xf>
    <xf numFmtId="0" fontId="104" fillId="19" borderId="56" xfId="0" applyFont="1" applyFill="1" applyBorder="1" applyAlignment="1" applyProtection="1">
      <alignment vertical="center"/>
      <protection locked="0"/>
    </xf>
    <xf numFmtId="164" fontId="14" fillId="19" borderId="48" xfId="0" applyNumberFormat="1" applyFont="1" applyFill="1" applyBorder="1" applyAlignment="1" applyProtection="1">
      <alignment vertical="center"/>
      <protection locked="0"/>
    </xf>
    <xf numFmtId="164" fontId="141" fillId="19" borderId="48" xfId="0" applyNumberFormat="1" applyFont="1" applyFill="1" applyBorder="1" applyAlignment="1" applyProtection="1">
      <alignment vertical="center"/>
      <protection locked="0"/>
    </xf>
    <xf numFmtId="164" fontId="107" fillId="19" borderId="48" xfId="0" applyNumberFormat="1" applyFont="1" applyFill="1" applyBorder="1" applyAlignment="1" applyProtection="1">
      <alignment vertical="center"/>
      <protection locked="0"/>
    </xf>
    <xf numFmtId="164" fontId="106" fillId="19" borderId="48" xfId="0" applyNumberFormat="1" applyFont="1" applyFill="1" applyBorder="1" applyAlignment="1" applyProtection="1">
      <alignment vertical="center"/>
      <protection locked="0"/>
    </xf>
    <xf numFmtId="164" fontId="145" fillId="19" borderId="48" xfId="0" applyNumberFormat="1" applyFont="1" applyFill="1" applyBorder="1" applyAlignment="1" applyProtection="1">
      <alignment horizontal="center" vertical="center"/>
    </xf>
    <xf numFmtId="164" fontId="104" fillId="19" borderId="48" xfId="0" applyNumberFormat="1" applyFont="1" applyFill="1" applyBorder="1" applyAlignment="1" applyProtection="1">
      <alignment vertical="center"/>
      <protection locked="0"/>
    </xf>
    <xf numFmtId="0" fontId="200" fillId="0" borderId="0" xfId="0" applyFont="1" applyFill="1" applyBorder="1" applyAlignment="1">
      <alignment horizontal="center" vertical="center" wrapText="1"/>
    </xf>
    <xf numFmtId="0" fontId="141" fillId="19" borderId="0" xfId="0" applyFont="1" applyFill="1" applyBorder="1" applyAlignment="1" applyProtection="1">
      <alignment vertical="center"/>
      <protection locked="0"/>
    </xf>
    <xf numFmtId="0" fontId="141" fillId="10" borderId="0" xfId="0" applyFont="1" applyFill="1" applyBorder="1" applyAlignment="1">
      <alignment vertical="center"/>
    </xf>
    <xf numFmtId="0" fontId="14" fillId="19" borderId="0" xfId="0" applyFont="1" applyFill="1" applyBorder="1" applyAlignment="1" applyProtection="1">
      <alignment vertical="center"/>
      <protection locked="0"/>
    </xf>
    <xf numFmtId="0" fontId="143" fillId="19" borderId="0" xfId="0" applyFont="1" applyFill="1" applyBorder="1" applyAlignment="1" applyProtection="1">
      <alignment vertical="center"/>
      <protection locked="0"/>
    </xf>
    <xf numFmtId="0" fontId="4" fillId="10" borderId="0" xfId="0" applyFont="1" applyFill="1" applyBorder="1" applyAlignment="1">
      <alignment vertical="center"/>
    </xf>
    <xf numFmtId="0" fontId="203" fillId="10" borderId="0" xfId="0" applyFont="1" applyFill="1" applyBorder="1" applyAlignment="1">
      <alignment vertical="center" wrapText="1"/>
    </xf>
    <xf numFmtId="0" fontId="76" fillId="19" borderId="0" xfId="0" applyFont="1" applyFill="1" applyBorder="1" applyAlignment="1">
      <alignment horizontal="center" vertical="center" wrapText="1"/>
    </xf>
    <xf numFmtId="0" fontId="4" fillId="19" borderId="0" xfId="0" applyFont="1" applyFill="1" applyBorder="1" applyAlignment="1">
      <alignment vertical="center"/>
    </xf>
    <xf numFmtId="0" fontId="4" fillId="19" borderId="0" xfId="0" applyFont="1" applyFill="1" applyBorder="1" applyAlignment="1" applyProtection="1">
      <alignment vertical="center"/>
      <protection locked="0"/>
    </xf>
    <xf numFmtId="2" fontId="4" fillId="19"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center" vertical="center"/>
    </xf>
    <xf numFmtId="0" fontId="14" fillId="19" borderId="0" xfId="0" applyFont="1" applyFill="1" applyBorder="1" applyAlignment="1">
      <alignment vertical="center"/>
    </xf>
    <xf numFmtId="0" fontId="14" fillId="19" borderId="48" xfId="0" applyFont="1" applyFill="1" applyBorder="1" applyAlignment="1" applyProtection="1">
      <alignment vertical="center"/>
      <protection locked="0"/>
    </xf>
    <xf numFmtId="0" fontId="0" fillId="19" borderId="63" xfId="0" applyFont="1" applyFill="1" applyBorder="1" applyProtection="1">
      <protection locked="0"/>
    </xf>
    <xf numFmtId="0" fontId="0" fillId="19" borderId="11" xfId="0" applyFill="1" applyBorder="1" applyProtection="1">
      <protection locked="0"/>
    </xf>
    <xf numFmtId="0" fontId="0" fillId="19" borderId="11" xfId="0" applyFont="1" applyFill="1" applyBorder="1" applyProtection="1">
      <protection locked="0"/>
    </xf>
    <xf numFmtId="0" fontId="0" fillId="19" borderId="53" xfId="0" applyFont="1" applyFill="1" applyBorder="1" applyProtection="1">
      <protection locked="0"/>
    </xf>
    <xf numFmtId="0" fontId="47" fillId="0" borderId="0" xfId="0" applyFont="1" applyProtection="1"/>
    <xf numFmtId="0" fontId="33" fillId="0" borderId="0" xfId="0" applyFont="1" applyFill="1" applyBorder="1" applyAlignment="1" applyProtection="1">
      <alignment horizontal="center" vertical="center" wrapText="1"/>
    </xf>
    <xf numFmtId="0" fontId="33" fillId="16" borderId="0" xfId="0" applyFont="1" applyFill="1"/>
    <xf numFmtId="0" fontId="92" fillId="0" borderId="0" xfId="0" applyFont="1" applyAlignment="1">
      <alignment vertical="center" wrapText="1"/>
    </xf>
    <xf numFmtId="0" fontId="39" fillId="0" borderId="56" xfId="0" applyFont="1" applyFill="1" applyBorder="1" applyAlignment="1" applyProtection="1">
      <alignment horizontal="left" vertical="center"/>
    </xf>
    <xf numFmtId="0" fontId="25" fillId="0" borderId="0" xfId="0" applyFont="1" applyBorder="1" applyAlignment="1">
      <alignment horizontal="left" vertical="top"/>
    </xf>
    <xf numFmtId="0" fontId="144" fillId="19" borderId="0" xfId="0" applyFont="1" applyFill="1" applyBorder="1" applyAlignment="1" applyProtection="1">
      <alignment vertical="center"/>
      <protection locked="0"/>
    </xf>
    <xf numFmtId="0" fontId="52" fillId="0" borderId="0" xfId="0" applyFont="1" applyBorder="1" applyProtection="1">
      <protection locked="0"/>
    </xf>
    <xf numFmtId="2" fontId="132" fillId="10" borderId="1" xfId="0" applyNumberFormat="1" applyFont="1" applyFill="1" applyBorder="1" applyAlignment="1" applyProtection="1">
      <alignment horizontal="center" vertical="center"/>
    </xf>
    <xf numFmtId="1" fontId="132" fillId="10" borderId="1" xfId="0" applyNumberFormat="1" applyFont="1" applyFill="1" applyBorder="1" applyAlignment="1" applyProtection="1">
      <alignment horizontal="center" vertical="center"/>
    </xf>
    <xf numFmtId="166" fontId="132" fillId="0" borderId="12" xfId="0" applyNumberFormat="1" applyFont="1" applyFill="1" applyBorder="1" applyAlignment="1" applyProtection="1">
      <alignment horizontal="center"/>
    </xf>
    <xf numFmtId="39" fontId="132" fillId="0" borderId="32" xfId="0" applyNumberFormat="1" applyFont="1" applyFill="1" applyBorder="1" applyAlignment="1" applyProtection="1">
      <alignment horizontal="center"/>
    </xf>
    <xf numFmtId="0" fontId="21" fillId="0" borderId="0" xfId="0" applyFont="1" applyAlignment="1" applyProtection="1">
      <alignment vertical="center"/>
    </xf>
    <xf numFmtId="0" fontId="30" fillId="0" borderId="151" xfId="0" applyFont="1" applyBorder="1" applyProtection="1">
      <protection locked="0"/>
    </xf>
    <xf numFmtId="0" fontId="17" fillId="0" borderId="24" xfId="0" applyFont="1" applyBorder="1" applyProtection="1"/>
    <xf numFmtId="0" fontId="17" fillId="0" borderId="24" xfId="0" applyFont="1" applyBorder="1"/>
    <xf numFmtId="0" fontId="33" fillId="0" borderId="24" xfId="0" applyFont="1" applyBorder="1"/>
    <xf numFmtId="0" fontId="33" fillId="0" borderId="152" xfId="0" applyFont="1" applyBorder="1"/>
    <xf numFmtId="0" fontId="68" fillId="0" borderId="153" xfId="0" applyFont="1" applyFill="1" applyBorder="1" applyProtection="1"/>
    <xf numFmtId="0" fontId="33" fillId="0" borderId="145" xfId="0" applyFont="1" applyBorder="1"/>
    <xf numFmtId="0" fontId="21" fillId="0" borderId="0" xfId="0" applyFont="1" applyBorder="1"/>
    <xf numFmtId="0" fontId="21" fillId="0" borderId="153" xfId="0" applyFont="1" applyBorder="1" applyProtection="1"/>
    <xf numFmtId="0" fontId="21" fillId="0" borderId="145" xfId="0" applyFont="1" applyBorder="1"/>
    <xf numFmtId="0" fontId="17" fillId="0" borderId="153" xfId="0" applyFont="1" applyBorder="1" applyProtection="1"/>
    <xf numFmtId="0" fontId="0" fillId="0" borderId="145" xfId="0" applyBorder="1" applyAlignment="1">
      <alignment wrapText="1"/>
    </xf>
    <xf numFmtId="0" fontId="166" fillId="0" borderId="153" xfId="0" applyFont="1" applyBorder="1" applyAlignment="1" applyProtection="1">
      <alignment vertical="center"/>
    </xf>
    <xf numFmtId="0" fontId="35" fillId="0" borderId="0" xfId="0" applyFont="1" applyBorder="1" applyAlignment="1">
      <alignment vertical="center"/>
    </xf>
    <xf numFmtId="0" fontId="8" fillId="0" borderId="0" xfId="0" applyFont="1" applyBorder="1" applyAlignment="1">
      <alignment vertical="center"/>
    </xf>
    <xf numFmtId="0" fontId="8" fillId="0" borderId="145" xfId="0" applyFont="1" applyBorder="1" applyAlignment="1">
      <alignment vertical="center"/>
    </xf>
    <xf numFmtId="0" fontId="76" fillId="0" borderId="153" xfId="0" applyFont="1" applyBorder="1" applyAlignment="1">
      <alignment horizontal="center" vertical="center" wrapText="1"/>
    </xf>
    <xf numFmtId="0" fontId="0" fillId="0" borderId="145" xfId="0" applyBorder="1" applyAlignment="1">
      <alignment vertical="center" wrapText="1"/>
    </xf>
    <xf numFmtId="2" fontId="35" fillId="0" borderId="153" xfId="0" applyNumberFormat="1" applyFont="1" applyFill="1" applyBorder="1" applyAlignment="1">
      <alignment horizontal="center" vertical="center"/>
    </xf>
    <xf numFmtId="0" fontId="25" fillId="0" borderId="153" xfId="0" applyFont="1" applyBorder="1"/>
    <xf numFmtId="0" fontId="25" fillId="0" borderId="145" xfId="0" applyFont="1" applyBorder="1"/>
    <xf numFmtId="0" fontId="24" fillId="0" borderId="153" xfId="0" applyFont="1" applyBorder="1"/>
    <xf numFmtId="0" fontId="25" fillId="0" borderId="153" xfId="0" applyFont="1" applyBorder="1" applyAlignment="1">
      <alignment horizontal="left" vertical="top"/>
    </xf>
    <xf numFmtId="0" fontId="25" fillId="0" borderId="145" xfId="0" applyFont="1" applyBorder="1" applyAlignment="1">
      <alignment horizontal="left" vertical="top"/>
    </xf>
    <xf numFmtId="0" fontId="25" fillId="0" borderId="160" xfId="0" applyFont="1" applyBorder="1" applyAlignment="1">
      <alignment horizontal="left" vertical="top"/>
    </xf>
    <xf numFmtId="0" fontId="25" fillId="0" borderId="161" xfId="0" applyFont="1" applyBorder="1" applyAlignment="1">
      <alignment horizontal="left" vertical="top"/>
    </xf>
    <xf numFmtId="0" fontId="207" fillId="0" borderId="0" xfId="0" applyFont="1" applyBorder="1" applyProtection="1">
      <protection locked="0"/>
    </xf>
    <xf numFmtId="0" fontId="66" fillId="0" borderId="0" xfId="0" applyFont="1" applyBorder="1"/>
    <xf numFmtId="0" fontId="59" fillId="0" borderId="0" xfId="0" applyFont="1" applyBorder="1" applyAlignment="1">
      <alignment vertical="center" wrapText="1"/>
    </xf>
    <xf numFmtId="0" fontId="25" fillId="0" borderId="0" xfId="0" applyFont="1" applyBorder="1" applyAlignment="1">
      <alignment horizontal="left" vertical="center"/>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77" fillId="0" borderId="0" xfId="0" applyFont="1" applyBorder="1"/>
    <xf numFmtId="0" fontId="35" fillId="0" borderId="0" xfId="0" applyFont="1" applyBorder="1" applyAlignment="1">
      <alignment horizontal="right"/>
    </xf>
    <xf numFmtId="0" fontId="25" fillId="19" borderId="0" xfId="0" applyFont="1" applyFill="1" applyBorder="1"/>
    <xf numFmtId="0" fontId="25" fillId="0" borderId="0" xfId="0" applyFont="1" applyBorder="1" applyAlignment="1" applyProtection="1">
      <alignment horizontal="right"/>
    </xf>
    <xf numFmtId="0" fontId="47" fillId="0" borderId="0" xfId="0" applyFont="1" applyBorder="1" applyAlignment="1">
      <alignment horizontal="left" vertical="center"/>
    </xf>
    <xf numFmtId="0" fontId="25" fillId="19" borderId="69" xfId="0" applyFont="1" applyFill="1" applyBorder="1"/>
    <xf numFmtId="0" fontId="25" fillId="19" borderId="70" xfId="0" applyFont="1" applyFill="1" applyBorder="1"/>
    <xf numFmtId="0" fontId="25" fillId="19" borderId="66" xfId="0" applyFont="1" applyFill="1" applyBorder="1"/>
    <xf numFmtId="0" fontId="25" fillId="19" borderId="13" xfId="0" applyFont="1" applyFill="1" applyBorder="1"/>
    <xf numFmtId="0" fontId="25" fillId="19" borderId="67" xfId="0" applyFont="1" applyFill="1" applyBorder="1"/>
    <xf numFmtId="0" fontId="25" fillId="0" borderId="0" xfId="0" applyFont="1" applyFill="1" applyBorder="1"/>
    <xf numFmtId="0" fontId="50" fillId="0" borderId="0" xfId="0" applyFont="1" applyBorder="1" applyAlignment="1">
      <alignment horizontal="right"/>
    </xf>
    <xf numFmtId="0" fontId="173" fillId="0" borderId="0" xfId="0" applyFont="1" applyFill="1" applyAlignment="1">
      <alignment horizontal="left" vertical="center"/>
    </xf>
    <xf numFmtId="0" fontId="23" fillId="21" borderId="0" xfId="0" applyFont="1" applyFill="1"/>
    <xf numFmtId="0" fontId="19" fillId="21" borderId="0" xfId="0" applyFont="1" applyFill="1" applyBorder="1" applyAlignment="1" applyProtection="1">
      <alignment horizontal="center"/>
    </xf>
    <xf numFmtId="0" fontId="21" fillId="0" borderId="166" xfId="0" applyFont="1" applyBorder="1" applyProtection="1"/>
    <xf numFmtId="164" fontId="21" fillId="0" borderId="0" xfId="0" applyNumberFormat="1" applyFont="1" applyBorder="1" applyProtection="1"/>
    <xf numFmtId="164" fontId="21" fillId="0" borderId="164" xfId="0" applyNumberFormat="1" applyFont="1" applyBorder="1" applyProtection="1"/>
    <xf numFmtId="0" fontId="39" fillId="0" borderId="0" xfId="0" applyFont="1" applyFill="1" applyBorder="1" applyAlignment="1" applyProtection="1">
      <alignment horizontal="left" vertical="center"/>
    </xf>
    <xf numFmtId="0" fontId="39" fillId="0" borderId="162" xfId="0" applyFont="1" applyFill="1" applyBorder="1" applyAlignment="1" applyProtection="1">
      <alignment horizontal="left" vertical="center"/>
    </xf>
    <xf numFmtId="164" fontId="21" fillId="0" borderId="162" xfId="0" applyNumberFormat="1" applyFont="1" applyBorder="1" applyProtection="1"/>
    <xf numFmtId="0" fontId="32" fillId="21" borderId="56" xfId="0" applyFont="1" applyFill="1" applyBorder="1" applyAlignment="1" applyProtection="1">
      <alignment vertical="top"/>
    </xf>
    <xf numFmtId="0" fontId="41" fillId="0" borderId="56" xfId="0" applyFont="1" applyBorder="1" applyAlignment="1" applyProtection="1">
      <alignment horizontal="left" vertical="center"/>
      <protection locked="0"/>
    </xf>
    <xf numFmtId="0" fontId="0" fillId="0" borderId="0" xfId="0" applyBorder="1"/>
    <xf numFmtId="49" fontId="50" fillId="21" borderId="0" xfId="0" applyNumberFormat="1" applyFont="1" applyFill="1" applyBorder="1" applyAlignment="1">
      <alignment vertical="center"/>
    </xf>
    <xf numFmtId="0" fontId="143" fillId="19" borderId="56" xfId="0" applyFont="1" applyFill="1" applyBorder="1" applyAlignment="1" applyProtection="1">
      <alignment vertical="center"/>
      <protection locked="0"/>
    </xf>
    <xf numFmtId="0" fontId="30" fillId="21" borderId="10" xfId="0" applyFont="1" applyFill="1" applyBorder="1" applyAlignment="1">
      <alignment horizontal="right"/>
    </xf>
    <xf numFmtId="0" fontId="59" fillId="21" borderId="0" xfId="0" applyFont="1" applyFill="1" applyBorder="1" applyAlignment="1">
      <alignment horizontal="right"/>
    </xf>
    <xf numFmtId="0" fontId="33" fillId="21" borderId="0" xfId="0" applyFont="1" applyFill="1" applyBorder="1" applyAlignment="1"/>
    <xf numFmtId="0" fontId="88" fillId="21" borderId="0" xfId="0" applyFont="1" applyFill="1" applyAlignment="1">
      <alignment horizontal="right" vertical="center"/>
    </xf>
    <xf numFmtId="0" fontId="32" fillId="21" borderId="56" xfId="0" applyFont="1" applyFill="1" applyBorder="1" applyProtection="1"/>
    <xf numFmtId="0" fontId="29" fillId="21" borderId="0" xfId="0" applyFont="1" applyFill="1" applyBorder="1" applyProtection="1"/>
    <xf numFmtId="0" fontId="211" fillId="21" borderId="0" xfId="0" applyFont="1" applyFill="1"/>
    <xf numFmtId="0" fontId="109" fillId="21" borderId="0" xfId="0" applyFont="1" applyFill="1"/>
    <xf numFmtId="0" fontId="93" fillId="21" borderId="0" xfId="0" applyFont="1" applyFill="1"/>
    <xf numFmtId="0" fontId="0" fillId="21" borderId="0" xfId="0" applyFont="1" applyFill="1"/>
    <xf numFmtId="0" fontId="102" fillId="0" borderId="0" xfId="0" applyNumberFormat="1" applyFont="1" applyAlignment="1">
      <alignment vertical="center"/>
    </xf>
    <xf numFmtId="0" fontId="102" fillId="0" borderId="0" xfId="0" applyFont="1" applyAlignment="1">
      <alignment vertical="center"/>
    </xf>
    <xf numFmtId="0" fontId="102" fillId="0" borderId="0" xfId="0" applyFont="1" applyAlignment="1">
      <alignment vertical="center" wrapText="1"/>
    </xf>
    <xf numFmtId="49" fontId="102" fillId="0" borderId="0" xfId="0" applyNumberFormat="1" applyFont="1" applyAlignment="1">
      <alignment vertical="center" wrapText="1"/>
    </xf>
    <xf numFmtId="0" fontId="102" fillId="0" borderId="0" xfId="0" applyFont="1" applyAlignment="1">
      <alignment vertical="center" wrapText="1"/>
    </xf>
    <xf numFmtId="0" fontId="168" fillId="0" borderId="0" xfId="0" applyFont="1" applyAlignment="1">
      <alignment horizontal="left" vertical="center" wrapText="1"/>
    </xf>
    <xf numFmtId="0" fontId="92" fillId="0" borderId="0" xfId="0" applyFont="1" applyAlignment="1">
      <alignment horizontal="left" vertical="center" wrapText="1"/>
    </xf>
    <xf numFmtId="0" fontId="86" fillId="0" borderId="0" xfId="0" applyFont="1" applyAlignment="1">
      <alignment horizontal="center" vertical="center" wrapText="1"/>
    </xf>
    <xf numFmtId="0" fontId="165" fillId="0" borderId="0" xfId="0" applyFont="1" applyAlignment="1">
      <alignment vertical="center" wrapText="1"/>
    </xf>
    <xf numFmtId="0" fontId="33" fillId="0" borderId="0" xfId="0" applyFont="1" applyFill="1" applyBorder="1" applyAlignment="1" applyProtection="1">
      <alignment horizontal="left" vertical="center" wrapText="1"/>
    </xf>
    <xf numFmtId="0" fontId="47" fillId="0" borderId="0" xfId="0" applyFont="1" applyProtection="1"/>
    <xf numFmtId="0" fontId="97" fillId="0" borderId="73" xfId="0" applyFont="1" applyFill="1" applyBorder="1" applyAlignment="1" applyProtection="1">
      <alignment horizontal="center" vertical="center" wrapText="1"/>
    </xf>
    <xf numFmtId="0" fontId="97" fillId="0" borderId="74" xfId="0" applyFont="1" applyFill="1" applyBorder="1" applyAlignment="1" applyProtection="1">
      <alignment horizontal="center" vertical="center" wrapText="1"/>
    </xf>
    <xf numFmtId="0" fontId="97" fillId="0" borderId="75" xfId="0" applyFont="1" applyFill="1" applyBorder="1" applyAlignment="1" applyProtection="1">
      <alignment horizontal="center" vertical="center" wrapText="1"/>
    </xf>
    <xf numFmtId="0" fontId="97" fillId="0" borderId="76" xfId="0" applyFont="1" applyFill="1" applyBorder="1" applyAlignment="1" applyProtection="1">
      <alignment horizontal="center" vertical="center" wrapText="1"/>
    </xf>
    <xf numFmtId="0" fontId="97" fillId="0" borderId="0" xfId="0" applyFont="1" applyFill="1" applyBorder="1" applyAlignment="1" applyProtection="1">
      <alignment horizontal="center" vertical="center" wrapText="1"/>
    </xf>
    <xf numFmtId="0" fontId="97" fillId="0" borderId="77" xfId="0" applyFont="1" applyFill="1" applyBorder="1" applyAlignment="1" applyProtection="1">
      <alignment horizontal="center" vertical="center" wrapText="1"/>
    </xf>
    <xf numFmtId="0" fontId="97" fillId="0" borderId="78" xfId="0" applyFont="1" applyFill="1" applyBorder="1" applyAlignment="1" applyProtection="1">
      <alignment horizontal="center" vertical="center" wrapText="1"/>
    </xf>
    <xf numFmtId="0" fontId="97" fillId="0" borderId="79" xfId="0" applyFont="1" applyFill="1" applyBorder="1" applyAlignment="1" applyProtection="1">
      <alignment horizontal="center" vertical="center" wrapText="1"/>
    </xf>
    <xf numFmtId="0" fontId="97" fillId="0" borderId="80" xfId="0" applyFont="1" applyFill="1" applyBorder="1" applyAlignment="1" applyProtection="1">
      <alignment horizontal="center" vertical="center" wrapText="1"/>
    </xf>
    <xf numFmtId="0" fontId="33" fillId="0" borderId="0" xfId="0" applyFont="1" applyAlignment="1" applyProtection="1">
      <alignment vertical="center" wrapText="1"/>
    </xf>
    <xf numFmtId="0" fontId="33" fillId="0" borderId="0" xfId="0" applyFont="1" applyFill="1" applyBorder="1" applyAlignment="1">
      <alignment wrapText="1"/>
    </xf>
    <xf numFmtId="0" fontId="33" fillId="0" borderId="0" xfId="0" applyNumberFormat="1" applyFont="1" applyBorder="1" applyAlignment="1">
      <alignment vertical="center" wrapText="1"/>
    </xf>
    <xf numFmtId="0" fontId="49" fillId="0" borderId="73" xfId="0" applyFont="1" applyFill="1" applyBorder="1" applyAlignment="1" applyProtection="1">
      <alignment horizontal="center" vertical="center" wrapText="1"/>
    </xf>
    <xf numFmtId="0" fontId="49" fillId="0" borderId="74" xfId="0" applyFont="1" applyFill="1" applyBorder="1" applyAlignment="1" applyProtection="1">
      <alignment horizontal="center" vertical="center" wrapText="1"/>
    </xf>
    <xf numFmtId="0" fontId="49" fillId="0" borderId="75" xfId="0" applyFont="1" applyFill="1" applyBorder="1" applyAlignment="1" applyProtection="1">
      <alignment horizontal="center" vertical="center" wrapText="1"/>
    </xf>
    <xf numFmtId="0" fontId="49" fillId="0" borderId="76"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77" xfId="0" applyFont="1" applyFill="1" applyBorder="1" applyAlignment="1" applyProtection="1">
      <alignment horizontal="center" vertical="center" wrapText="1"/>
    </xf>
    <xf numFmtId="0" fontId="49" fillId="0" borderId="78" xfId="0" applyFont="1" applyFill="1" applyBorder="1" applyAlignment="1" applyProtection="1">
      <alignment horizontal="center" vertical="center" wrapText="1"/>
    </xf>
    <xf numFmtId="0" fontId="49" fillId="0" borderId="79" xfId="0" applyFont="1" applyFill="1" applyBorder="1" applyAlignment="1" applyProtection="1">
      <alignment horizontal="center" vertical="center" wrapText="1"/>
    </xf>
    <xf numFmtId="0" fontId="49" fillId="0" borderId="80" xfId="0" applyFont="1" applyFill="1" applyBorder="1" applyAlignment="1" applyProtection="1">
      <alignment horizontal="center" vertical="center" wrapText="1"/>
    </xf>
    <xf numFmtId="0" fontId="71" fillId="0" borderId="0" xfId="0" applyFont="1" applyAlignment="1">
      <alignment horizontal="center" vertical="center" wrapText="1"/>
    </xf>
    <xf numFmtId="0" fontId="17" fillId="0" borderId="81"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6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83"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65" xfId="0" applyFont="1" applyBorder="1" applyAlignment="1" applyProtection="1">
      <alignment horizontal="center" vertical="center" wrapText="1"/>
    </xf>
    <xf numFmtId="0" fontId="49" fillId="0" borderId="0" xfId="0" applyFont="1" applyAlignment="1" applyProtection="1">
      <alignment vertical="center" wrapText="1"/>
    </xf>
    <xf numFmtId="0" fontId="19" fillId="0" borderId="0" xfId="0" applyFont="1" applyFill="1" applyBorder="1" applyAlignment="1" applyProtection="1">
      <alignment vertical="center" wrapText="1"/>
      <protection locked="0"/>
    </xf>
    <xf numFmtId="0" fontId="0" fillId="0" borderId="0" xfId="0" applyAlignment="1">
      <alignment vertical="center" wrapText="1"/>
    </xf>
    <xf numFmtId="2" fontId="82" fillId="0" borderId="12" xfId="0" applyNumberFormat="1" applyFont="1" applyBorder="1" applyAlignment="1" applyProtection="1">
      <alignment horizontal="center" vertical="center" wrapText="1"/>
    </xf>
    <xf numFmtId="2" fontId="82" fillId="0" borderId="12" xfId="0" applyNumberFormat="1" applyFont="1" applyBorder="1" applyAlignment="1">
      <alignment horizontal="center" vertical="center" wrapText="1"/>
    </xf>
    <xf numFmtId="49" fontId="79" fillId="21" borderId="34" xfId="0" applyNumberFormat="1" applyFont="1" applyFill="1" applyBorder="1" applyAlignment="1" applyProtection="1">
      <alignment horizontal="center" vertical="center"/>
    </xf>
    <xf numFmtId="49" fontId="79" fillId="21" borderId="1" xfId="0" applyNumberFormat="1" applyFont="1" applyFill="1" applyBorder="1" applyAlignment="1" applyProtection="1">
      <alignment horizontal="center" vertical="center"/>
    </xf>
    <xf numFmtId="49" fontId="79" fillId="2" borderId="1" xfId="0" applyNumberFormat="1" applyFont="1" applyFill="1" applyBorder="1" applyAlignment="1" applyProtection="1">
      <alignment horizontal="center" vertical="center" wrapText="1"/>
    </xf>
    <xf numFmtId="0" fontId="81" fillId="0" borderId="1" xfId="0" applyFont="1" applyBorder="1" applyAlignment="1">
      <alignment horizontal="center" vertical="center" wrapText="1"/>
    </xf>
    <xf numFmtId="0" fontId="50" fillId="0" borderId="90" xfId="0" applyFont="1" applyBorder="1" applyAlignment="1">
      <alignment vertical="center"/>
    </xf>
    <xf numFmtId="0" fontId="86" fillId="0" borderId="91" xfId="0" applyFont="1" applyBorder="1" applyAlignment="1">
      <alignment vertical="center"/>
    </xf>
    <xf numFmtId="0" fontId="86" fillId="0" borderId="92" xfId="0" applyFont="1" applyBorder="1" applyAlignment="1">
      <alignment vertical="center"/>
    </xf>
    <xf numFmtId="0" fontId="86" fillId="0" borderId="93" xfId="0" applyFont="1" applyBorder="1" applyAlignment="1">
      <alignment vertical="center"/>
    </xf>
    <xf numFmtId="0" fontId="86" fillId="0" borderId="94" xfId="0" applyFont="1" applyBorder="1" applyAlignment="1">
      <alignment vertical="center"/>
    </xf>
    <xf numFmtId="0" fontId="86" fillId="0" borderId="95" xfId="0" applyFont="1" applyBorder="1" applyAlignment="1">
      <alignment vertical="center"/>
    </xf>
    <xf numFmtId="2" fontId="82" fillId="0" borderId="1" xfId="0" applyNumberFormat="1" applyFont="1" applyBorder="1" applyAlignment="1" applyProtection="1">
      <alignment horizontal="center" vertical="center" wrapText="1"/>
    </xf>
    <xf numFmtId="2" fontId="82" fillId="0" borderId="1" xfId="0" applyNumberFormat="1" applyFont="1" applyBorder="1" applyAlignment="1">
      <alignment horizontal="center" vertical="center" wrapText="1"/>
    </xf>
    <xf numFmtId="0" fontId="87" fillId="0" borderId="167" xfId="0" applyFont="1" applyBorder="1" applyAlignment="1" applyProtection="1">
      <alignment vertical="center"/>
    </xf>
    <xf numFmtId="0" fontId="83" fillId="0" borderId="168" xfId="0" applyFont="1" applyBorder="1" applyAlignment="1">
      <alignment vertical="center"/>
    </xf>
    <xf numFmtId="0" fontId="83" fillId="0" borderId="169" xfId="0" applyFont="1" applyBorder="1" applyAlignment="1">
      <alignment vertical="center"/>
    </xf>
    <xf numFmtId="0" fontId="87" fillId="0" borderId="170" xfId="0" applyFont="1" applyBorder="1" applyAlignment="1" applyProtection="1">
      <alignment vertical="center"/>
    </xf>
    <xf numFmtId="0" fontId="83" fillId="0" borderId="171" xfId="0" applyFont="1" applyBorder="1" applyAlignment="1">
      <alignment vertical="center"/>
    </xf>
    <xf numFmtId="0" fontId="83" fillId="0" borderId="172" xfId="0" applyFont="1" applyBorder="1" applyAlignment="1">
      <alignment vertical="center"/>
    </xf>
    <xf numFmtId="0" fontId="38" fillId="0" borderId="90" xfId="0" applyFont="1" applyBorder="1" applyAlignment="1" applyProtection="1">
      <alignment horizontal="right" vertical="center" wrapText="1"/>
    </xf>
    <xf numFmtId="0" fontId="0" fillId="0" borderId="92" xfId="0" applyBorder="1" applyAlignment="1">
      <alignment horizontal="right" vertical="center" wrapText="1"/>
    </xf>
    <xf numFmtId="0" fontId="0" fillId="0" borderId="107" xfId="0" applyBorder="1" applyAlignment="1">
      <alignment horizontal="right" vertical="center" wrapText="1"/>
    </xf>
    <xf numFmtId="0" fontId="0" fillId="0" borderId="96" xfId="0" applyBorder="1" applyAlignment="1">
      <alignment horizontal="right" vertical="center" wrapText="1"/>
    </xf>
    <xf numFmtId="49" fontId="50" fillId="0" borderId="90" xfId="0" applyNumberFormat="1" applyFont="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171" fillId="0" borderId="0" xfId="0" applyFont="1" applyAlignment="1">
      <alignment horizontal="right" vertical="center" wrapText="1"/>
    </xf>
    <xf numFmtId="0" fontId="0" fillId="0" borderId="0" xfId="0" applyAlignment="1">
      <alignment horizontal="right" vertical="center" wrapText="1"/>
    </xf>
    <xf numFmtId="0" fontId="54" fillId="17" borderId="88" xfId="0" applyFont="1" applyFill="1" applyBorder="1" applyAlignment="1" applyProtection="1">
      <alignment horizontal="right" vertical="center" wrapText="1"/>
    </xf>
    <xf numFmtId="0" fontId="55" fillId="17" borderId="89" xfId="0" applyFont="1" applyFill="1" applyBorder="1" applyAlignment="1">
      <alignment horizontal="right" vertical="center" wrapText="1"/>
    </xf>
    <xf numFmtId="0" fontId="55" fillId="17" borderId="86" xfId="0" applyFont="1" applyFill="1" applyBorder="1" applyAlignment="1">
      <alignment horizontal="right" vertical="center" wrapText="1"/>
    </xf>
    <xf numFmtId="0" fontId="55" fillId="17" borderId="87" xfId="0" applyFont="1" applyFill="1" applyBorder="1" applyAlignment="1">
      <alignment horizontal="right" vertical="center" wrapText="1"/>
    </xf>
    <xf numFmtId="0" fontId="172" fillId="21" borderId="0" xfId="0" applyFont="1" applyFill="1" applyBorder="1" applyAlignment="1">
      <alignment vertical="center" wrapText="1"/>
    </xf>
    <xf numFmtId="0" fontId="158" fillId="21" borderId="0" xfId="0" applyFont="1" applyFill="1" applyBorder="1" applyAlignment="1">
      <alignment vertical="center" wrapText="1"/>
    </xf>
    <xf numFmtId="0" fontId="158" fillId="21" borderId="144" xfId="0" applyFont="1" applyFill="1" applyBorder="1" applyAlignment="1">
      <alignment vertical="center" wrapText="1"/>
    </xf>
    <xf numFmtId="49" fontId="64" fillId="0" borderId="101" xfId="0" applyNumberFormat="1" applyFont="1" applyBorder="1" applyAlignment="1">
      <alignment vertical="center"/>
    </xf>
    <xf numFmtId="49" fontId="64" fillId="0" borderId="1" xfId="0" applyNumberFormat="1" applyFont="1" applyBorder="1" applyAlignment="1">
      <alignment vertical="center"/>
    </xf>
    <xf numFmtId="49" fontId="64" fillId="0" borderId="102" xfId="0" applyNumberFormat="1" applyFont="1" applyBorder="1" applyAlignment="1">
      <alignment vertical="center"/>
    </xf>
    <xf numFmtId="49" fontId="64" fillId="0" borderId="103" xfId="0" applyNumberFormat="1" applyFont="1" applyBorder="1" applyAlignment="1">
      <alignment vertical="center"/>
    </xf>
    <xf numFmtId="49" fontId="64" fillId="0" borderId="104" xfId="0" applyNumberFormat="1" applyFont="1" applyBorder="1" applyAlignment="1">
      <alignment vertical="center"/>
    </xf>
    <xf numFmtId="49" fontId="64" fillId="0" borderId="105" xfId="0" applyNumberFormat="1" applyFont="1" applyBorder="1" applyAlignment="1">
      <alignment vertical="center"/>
    </xf>
    <xf numFmtId="49" fontId="64" fillId="0" borderId="106" xfId="0" applyNumberFormat="1" applyFont="1" applyBorder="1" applyAlignment="1">
      <alignment vertical="center"/>
    </xf>
    <xf numFmtId="0" fontId="52" fillId="0" borderId="96" xfId="0" applyFont="1" applyBorder="1" applyAlignment="1" applyProtection="1">
      <alignment horizontal="center" vertical="center"/>
    </xf>
    <xf numFmtId="0" fontId="13" fillId="0" borderId="96" xfId="0" applyFont="1" applyBorder="1" applyAlignment="1">
      <alignment vertical="center"/>
    </xf>
    <xf numFmtId="0" fontId="86" fillId="21" borderId="0" xfId="0" applyFont="1" applyFill="1" applyBorder="1" applyAlignment="1">
      <alignment vertical="center" wrapText="1"/>
    </xf>
    <xf numFmtId="0" fontId="86" fillId="21" borderId="144" xfId="0" applyFont="1" applyFill="1" applyBorder="1" applyAlignment="1">
      <alignment vertical="center" wrapText="1"/>
    </xf>
    <xf numFmtId="0" fontId="84" fillId="0" borderId="64" xfId="0" applyFont="1" applyFill="1" applyBorder="1" applyAlignment="1">
      <alignment horizontal="center" vertical="center" wrapText="1"/>
    </xf>
    <xf numFmtId="0" fontId="85" fillId="0" borderId="0"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83" xfId="0" applyFont="1" applyBorder="1" applyAlignment="1">
      <alignment horizontal="center" vertical="center" wrapText="1"/>
    </xf>
    <xf numFmtId="0" fontId="85" fillId="0" borderId="18" xfId="0" applyFont="1" applyBorder="1" applyAlignment="1">
      <alignment horizontal="center" vertical="center" wrapText="1"/>
    </xf>
    <xf numFmtId="49" fontId="64" fillId="21" borderId="90" xfId="0" applyNumberFormat="1" applyFont="1" applyFill="1" applyBorder="1" applyAlignment="1">
      <alignment vertical="center" wrapText="1"/>
    </xf>
    <xf numFmtId="49" fontId="56" fillId="21" borderId="91" xfId="0" applyNumberFormat="1" applyFont="1" applyFill="1" applyBorder="1" applyAlignment="1">
      <alignment vertical="center" wrapText="1"/>
    </xf>
    <xf numFmtId="49" fontId="56" fillId="21" borderId="92" xfId="0" applyNumberFormat="1" applyFont="1" applyFill="1" applyBorder="1" applyAlignment="1">
      <alignment vertical="center" wrapText="1"/>
    </xf>
    <xf numFmtId="49" fontId="56" fillId="21" borderId="93" xfId="0" applyNumberFormat="1" applyFont="1" applyFill="1" applyBorder="1" applyAlignment="1">
      <alignment vertical="center" wrapText="1"/>
    </xf>
    <xf numFmtId="49" fontId="56" fillId="21" borderId="94" xfId="0" applyNumberFormat="1" applyFont="1" applyFill="1" applyBorder="1" applyAlignment="1">
      <alignment vertical="center" wrapText="1"/>
    </xf>
    <xf numFmtId="49" fontId="56" fillId="21" borderId="95" xfId="0" applyNumberFormat="1" applyFont="1" applyFill="1" applyBorder="1" applyAlignment="1">
      <alignment vertical="center" wrapText="1"/>
    </xf>
    <xf numFmtId="0" fontId="84" fillId="0" borderId="0" xfId="0" applyFont="1" applyFill="1" applyBorder="1" applyAlignment="1" applyProtection="1">
      <alignment horizontal="center" vertical="center" wrapText="1"/>
    </xf>
    <xf numFmtId="0" fontId="171" fillId="0" borderId="64" xfId="0" applyFont="1" applyFill="1" applyBorder="1" applyAlignment="1">
      <alignment horizontal="right" vertical="center" wrapText="1"/>
    </xf>
    <xf numFmtId="0" fontId="171" fillId="0" borderId="0" xfId="0" applyFont="1" applyFill="1" applyBorder="1" applyAlignment="1">
      <alignment horizontal="right" vertical="center" wrapText="1"/>
    </xf>
    <xf numFmtId="168" fontId="73" fillId="3" borderId="90" xfId="0" applyNumberFormat="1" applyFont="1" applyFill="1" applyBorder="1" applyAlignment="1" applyProtection="1">
      <alignment vertical="center"/>
      <protection locked="0"/>
    </xf>
    <xf numFmtId="0" fontId="56" fillId="0" borderId="91" xfId="0" applyFont="1" applyBorder="1" applyAlignment="1">
      <alignment vertical="center"/>
    </xf>
    <xf numFmtId="0" fontId="56" fillId="0" borderId="92" xfId="0" applyFont="1" applyBorder="1" applyAlignment="1">
      <alignment vertical="center"/>
    </xf>
    <xf numFmtId="0" fontId="56" fillId="0" borderId="93" xfId="0" applyFont="1" applyBorder="1" applyAlignment="1">
      <alignment vertical="center"/>
    </xf>
    <xf numFmtId="0" fontId="56" fillId="0" borderId="94" xfId="0" applyFont="1" applyBorder="1" applyAlignment="1">
      <alignment vertical="center"/>
    </xf>
    <xf numFmtId="0" fontId="56" fillId="0" borderId="95" xfId="0" applyFont="1" applyBorder="1" applyAlignment="1">
      <alignment vertical="center"/>
    </xf>
    <xf numFmtId="49" fontId="64" fillId="0" borderId="90" xfId="0" applyNumberFormat="1" applyFont="1" applyBorder="1" applyAlignment="1">
      <alignment vertical="center" wrapText="1"/>
    </xf>
    <xf numFmtId="0" fontId="56" fillId="0" borderId="91" xfId="0" applyFont="1" applyBorder="1" applyAlignment="1">
      <alignment vertical="center" wrapText="1"/>
    </xf>
    <xf numFmtId="0" fontId="56" fillId="0" borderId="92" xfId="0" applyFont="1" applyBorder="1" applyAlignment="1">
      <alignment vertical="center" wrapText="1"/>
    </xf>
    <xf numFmtId="0" fontId="56" fillId="0" borderId="93" xfId="0" applyFont="1" applyBorder="1" applyAlignment="1">
      <alignment vertical="center" wrapText="1"/>
    </xf>
    <xf numFmtId="0" fontId="56" fillId="0" borderId="94" xfId="0" applyFont="1" applyBorder="1" applyAlignment="1">
      <alignment vertical="center" wrapText="1"/>
    </xf>
    <xf numFmtId="0" fontId="56" fillId="0" borderId="95" xfId="0" applyFont="1" applyBorder="1" applyAlignment="1">
      <alignment vertical="center" wrapText="1"/>
    </xf>
    <xf numFmtId="49" fontId="62" fillId="0" borderId="90" xfId="0" applyNumberFormat="1" applyFont="1" applyBorder="1" applyAlignment="1" applyProtection="1">
      <alignment vertical="center"/>
    </xf>
    <xf numFmtId="49" fontId="64" fillId="0" borderId="91" xfId="0" applyNumberFormat="1" applyFont="1" applyBorder="1" applyAlignment="1">
      <alignment vertical="center"/>
    </xf>
    <xf numFmtId="49" fontId="64" fillId="0" borderId="92" xfId="0" applyNumberFormat="1" applyFont="1" applyBorder="1" applyAlignment="1">
      <alignment vertical="center"/>
    </xf>
    <xf numFmtId="49" fontId="64" fillId="0" borderId="93" xfId="0" applyNumberFormat="1" applyFont="1" applyBorder="1" applyAlignment="1">
      <alignment vertical="center"/>
    </xf>
    <xf numFmtId="49" fontId="64" fillId="0" borderId="94" xfId="0" applyNumberFormat="1" applyFont="1" applyBorder="1" applyAlignment="1">
      <alignment vertical="center"/>
    </xf>
    <xf numFmtId="49" fontId="64" fillId="0" borderId="95" xfId="0" applyNumberFormat="1" applyFont="1" applyBorder="1" applyAlignment="1">
      <alignment vertical="center"/>
    </xf>
    <xf numFmtId="49" fontId="67" fillId="3" borderId="90" xfId="0" applyNumberFormat="1" applyFont="1" applyFill="1" applyBorder="1" applyAlignment="1" applyProtection="1">
      <alignment vertical="center"/>
      <protection locked="0"/>
    </xf>
    <xf numFmtId="0" fontId="33" fillId="0" borderId="91" xfId="0" applyFont="1" applyBorder="1" applyAlignment="1">
      <alignment vertical="center"/>
    </xf>
    <xf numFmtId="0" fontId="33" fillId="0" borderId="92" xfId="0" applyFont="1" applyBorder="1" applyAlignment="1">
      <alignment vertical="center"/>
    </xf>
    <xf numFmtId="0" fontId="33" fillId="0" borderId="93" xfId="0" applyFont="1" applyBorder="1" applyAlignment="1">
      <alignment vertical="center"/>
    </xf>
    <xf numFmtId="0" fontId="33" fillId="0" borderId="94" xfId="0" applyFont="1" applyBorder="1" applyAlignment="1">
      <alignment vertical="center"/>
    </xf>
    <xf numFmtId="0" fontId="33" fillId="0" borderId="95" xfId="0" applyFont="1" applyBorder="1" applyAlignment="1">
      <alignment vertical="center"/>
    </xf>
    <xf numFmtId="164" fontId="21" fillId="0" borderId="163" xfId="0" applyNumberFormat="1" applyFont="1" applyBorder="1" applyAlignment="1" applyProtection="1">
      <alignment horizontal="center"/>
    </xf>
    <xf numFmtId="164" fontId="21" fillId="0" borderId="164" xfId="0" applyNumberFormat="1" applyFont="1" applyBorder="1" applyAlignment="1" applyProtection="1">
      <alignment horizontal="center"/>
    </xf>
    <xf numFmtId="164" fontId="21" fillId="0" borderId="165" xfId="0" applyNumberFormat="1" applyFont="1" applyBorder="1" applyAlignment="1" applyProtection="1">
      <alignment horizontal="center"/>
    </xf>
    <xf numFmtId="0" fontId="39" fillId="0" borderId="176" xfId="0" applyFont="1" applyFill="1" applyBorder="1" applyAlignment="1" applyProtection="1">
      <alignment horizontal="center" vertical="center" wrapText="1"/>
      <protection locked="0"/>
    </xf>
    <xf numFmtId="0" fontId="39" fillId="0" borderId="173" xfId="0" applyFont="1" applyFill="1" applyBorder="1" applyAlignment="1" applyProtection="1">
      <alignment horizontal="center" vertical="center" wrapText="1"/>
      <protection locked="0"/>
    </xf>
    <xf numFmtId="0" fontId="39" fillId="0" borderId="174" xfId="0" applyFont="1" applyFill="1" applyBorder="1" applyAlignment="1" applyProtection="1">
      <alignment horizontal="center" vertical="center" wrapText="1"/>
      <protection locked="0"/>
    </xf>
    <xf numFmtId="0" fontId="39" fillId="0" borderId="177" xfId="0" applyFont="1" applyFill="1" applyBorder="1" applyAlignment="1" applyProtection="1">
      <alignment horizontal="center" vertical="center" wrapText="1"/>
      <protection locked="0"/>
    </xf>
    <xf numFmtId="0" fontId="39" fillId="0" borderId="162" xfId="0" applyFont="1" applyFill="1" applyBorder="1" applyAlignment="1" applyProtection="1">
      <alignment horizontal="center" vertical="center" wrapText="1"/>
      <protection locked="0"/>
    </xf>
    <xf numFmtId="0" fontId="39" fillId="0" borderId="175" xfId="0" applyFont="1" applyFill="1" applyBorder="1" applyAlignment="1" applyProtection="1">
      <alignment horizontal="center" vertical="center" wrapText="1"/>
      <protection locked="0"/>
    </xf>
    <xf numFmtId="0" fontId="38" fillId="0" borderId="107" xfId="0" applyFont="1" applyBorder="1" applyAlignment="1" applyProtection="1">
      <alignment horizontal="right" vertical="center" wrapText="1"/>
    </xf>
    <xf numFmtId="49" fontId="188" fillId="0" borderId="90" xfId="0" applyNumberFormat="1" applyFont="1" applyFill="1" applyBorder="1" applyAlignment="1" applyProtection="1">
      <alignment horizontal="center" vertical="center"/>
      <protection locked="0"/>
    </xf>
    <xf numFmtId="0" fontId="189" fillId="0" borderId="92" xfId="0" applyFont="1" applyFill="1" applyBorder="1" applyAlignment="1">
      <alignment horizontal="center" vertical="center"/>
    </xf>
    <xf numFmtId="0" fontId="189" fillId="0" borderId="93" xfId="0" applyFont="1" applyFill="1" applyBorder="1" applyAlignment="1">
      <alignment horizontal="center" vertical="center"/>
    </xf>
    <xf numFmtId="0" fontId="189" fillId="0" borderId="95" xfId="0" applyFont="1" applyFill="1" applyBorder="1" applyAlignment="1">
      <alignment horizontal="center" vertical="center"/>
    </xf>
    <xf numFmtId="0" fontId="0" fillId="0" borderId="93" xfId="0" applyBorder="1" applyAlignment="1">
      <alignment horizontal="right" vertical="center" wrapText="1"/>
    </xf>
    <xf numFmtId="0" fontId="0" fillId="0" borderId="95" xfId="0" applyBorder="1" applyAlignment="1">
      <alignment horizontal="right" vertical="center" wrapText="1"/>
    </xf>
    <xf numFmtId="168" fontId="77" fillId="3" borderId="90" xfId="0" applyNumberFormat="1" applyFont="1" applyFill="1" applyBorder="1" applyAlignment="1" applyProtection="1">
      <alignment vertical="center"/>
      <protection locked="0"/>
    </xf>
    <xf numFmtId="49" fontId="50" fillId="0" borderId="91" xfId="0" applyNumberFormat="1" applyFont="1" applyBorder="1" applyAlignment="1">
      <alignment vertical="center"/>
    </xf>
    <xf numFmtId="49" fontId="50" fillId="0" borderId="92" xfId="0" applyNumberFormat="1" applyFont="1" applyBorder="1" applyAlignment="1">
      <alignment vertical="center"/>
    </xf>
    <xf numFmtId="49" fontId="50" fillId="0" borderId="93" xfId="0" applyNumberFormat="1" applyFont="1" applyBorder="1" applyAlignment="1">
      <alignment vertical="center"/>
    </xf>
    <xf numFmtId="49" fontId="50" fillId="0" borderId="94" xfId="0" applyNumberFormat="1" applyFont="1" applyBorder="1" applyAlignment="1">
      <alignment vertical="center"/>
    </xf>
    <xf numFmtId="49" fontId="50" fillId="0" borderId="95" xfId="0" applyNumberFormat="1" applyFont="1" applyBorder="1" applyAlignment="1">
      <alignment vertical="center"/>
    </xf>
    <xf numFmtId="0" fontId="52" fillId="17" borderId="88" xfId="0" applyFont="1" applyFill="1" applyBorder="1" applyAlignment="1" applyProtection="1">
      <alignment horizontal="right" vertical="center" wrapText="1"/>
    </xf>
    <xf numFmtId="0" fontId="53" fillId="17" borderId="89" xfId="0" applyFont="1" applyFill="1" applyBorder="1" applyAlignment="1">
      <alignment horizontal="right" vertical="center" wrapText="1"/>
    </xf>
    <xf numFmtId="0" fontId="53" fillId="17" borderId="86" xfId="0" applyFont="1" applyFill="1" applyBorder="1" applyAlignment="1">
      <alignment horizontal="right" vertical="center" wrapText="1"/>
    </xf>
    <xf numFmtId="0" fontId="53" fillId="17" borderId="87" xfId="0" applyFont="1" applyFill="1" applyBorder="1" applyAlignment="1">
      <alignment horizontal="right" vertical="center" wrapText="1"/>
    </xf>
    <xf numFmtId="0" fontId="39" fillId="17" borderId="88" xfId="0" applyFont="1" applyFill="1" applyBorder="1" applyAlignment="1" applyProtection="1">
      <alignment horizontal="right" vertical="center" wrapText="1"/>
    </xf>
    <xf numFmtId="0" fontId="46" fillId="17" borderId="89" xfId="0" applyFont="1" applyFill="1" applyBorder="1" applyAlignment="1">
      <alignment horizontal="right" vertical="center" wrapText="1"/>
    </xf>
    <xf numFmtId="0" fontId="46" fillId="17" borderId="99" xfId="0" applyFont="1" applyFill="1" applyBorder="1" applyAlignment="1">
      <alignment horizontal="right" vertical="center" wrapText="1"/>
    </xf>
    <xf numFmtId="0" fontId="46" fillId="17" borderId="100" xfId="0" applyFont="1" applyFill="1" applyBorder="1" applyAlignment="1">
      <alignment horizontal="right" vertical="center" wrapText="1"/>
    </xf>
    <xf numFmtId="49" fontId="32" fillId="18" borderId="90" xfId="0" applyNumberFormat="1" applyFont="1" applyFill="1" applyBorder="1" applyAlignment="1" applyProtection="1">
      <alignment horizontal="center" vertical="center"/>
      <protection locked="0"/>
    </xf>
    <xf numFmtId="0" fontId="0" fillId="17" borderId="92" xfId="0" applyFill="1" applyBorder="1" applyAlignment="1">
      <alignment horizontal="center" vertical="center"/>
    </xf>
    <xf numFmtId="0" fontId="0" fillId="17" borderId="93" xfId="0" applyFill="1" applyBorder="1" applyAlignment="1">
      <alignment horizontal="center" vertical="center"/>
    </xf>
    <xf numFmtId="0" fontId="0" fillId="17" borderId="95" xfId="0" applyFill="1" applyBorder="1" applyAlignment="1">
      <alignment horizontal="center" vertical="center"/>
    </xf>
    <xf numFmtId="0" fontId="32" fillId="17" borderId="97" xfId="0" applyFont="1" applyFill="1" applyBorder="1" applyAlignment="1" applyProtection="1">
      <alignment horizontal="center" vertical="center"/>
    </xf>
    <xf numFmtId="0" fontId="0" fillId="17" borderId="98" xfId="0" applyFill="1" applyBorder="1" applyAlignment="1">
      <alignment horizontal="center" vertical="center"/>
    </xf>
    <xf numFmtId="49" fontId="45" fillId="0" borderId="0" xfId="0" applyNumberFormat="1" applyFont="1" applyFill="1" applyBorder="1" applyAlignment="1" applyProtection="1">
      <alignment vertical="center" wrapText="1"/>
    </xf>
    <xf numFmtId="2" fontId="49" fillId="0" borderId="0" xfId="0" applyNumberFormat="1" applyFont="1" applyFill="1" applyBorder="1" applyAlignment="1" applyProtection="1">
      <alignment horizontal="center" vertical="center"/>
    </xf>
    <xf numFmtId="2" fontId="15" fillId="0" borderId="0" xfId="0" applyNumberFormat="1" applyFont="1" applyAlignment="1">
      <alignment horizontal="center" vertical="center"/>
    </xf>
    <xf numFmtId="2" fontId="15" fillId="0" borderId="1" xfId="0" applyNumberFormat="1" applyFont="1" applyBorder="1" applyAlignment="1">
      <alignment horizontal="center" vertical="center"/>
    </xf>
    <xf numFmtId="2" fontId="82" fillId="0" borderId="0" xfId="0" applyNumberFormat="1" applyFont="1" applyAlignment="1">
      <alignment horizontal="center" vertical="center"/>
    </xf>
    <xf numFmtId="0" fontId="86" fillId="0" borderId="0" xfId="0" applyFont="1" applyAlignment="1">
      <alignment horizontal="center" vertical="center"/>
    </xf>
    <xf numFmtId="0" fontId="86" fillId="0" borderId="1" xfId="0" applyFont="1" applyBorder="1" applyAlignment="1">
      <alignment horizontal="center" vertical="center"/>
    </xf>
    <xf numFmtId="2" fontId="82" fillId="0" borderId="0" xfId="0" applyNumberFormat="1" applyFont="1" applyBorder="1" applyAlignment="1" applyProtection="1">
      <alignment horizontal="center" vertical="center" wrapText="1"/>
    </xf>
    <xf numFmtId="2" fontId="82" fillId="0" borderId="0" xfId="0" applyNumberFormat="1" applyFont="1" applyBorder="1" applyAlignment="1">
      <alignment horizontal="center" vertical="center" wrapText="1"/>
    </xf>
    <xf numFmtId="9" fontId="82" fillId="0" borderId="1" xfId="0" applyNumberFormat="1" applyFont="1" applyBorder="1" applyAlignment="1" applyProtection="1">
      <alignment horizontal="center" vertical="center" wrapText="1"/>
    </xf>
    <xf numFmtId="9" fontId="82" fillId="0" borderId="1" xfId="0" applyNumberFormat="1" applyFont="1" applyBorder="1" applyAlignment="1">
      <alignment horizontal="center" vertical="center" wrapText="1"/>
    </xf>
    <xf numFmtId="0" fontId="79" fillId="3" borderId="0" xfId="0" applyFont="1" applyFill="1" applyBorder="1" applyAlignment="1" applyProtection="1">
      <alignment vertical="center"/>
      <protection locked="0"/>
    </xf>
    <xf numFmtId="0" fontId="80" fillId="0" borderId="0" xfId="0" applyFont="1" applyBorder="1" applyAlignment="1">
      <alignment vertical="center"/>
    </xf>
    <xf numFmtId="0" fontId="80" fillId="0" borderId="1" xfId="0" applyFont="1" applyBorder="1" applyAlignment="1">
      <alignment vertical="center"/>
    </xf>
    <xf numFmtId="0" fontId="52" fillId="17" borderId="84" xfId="0" applyFont="1" applyFill="1" applyBorder="1" applyAlignment="1" applyProtection="1">
      <alignment horizontal="right" vertical="center" wrapText="1"/>
    </xf>
    <xf numFmtId="0" fontId="53" fillId="17" borderId="85" xfId="0" applyFont="1" applyFill="1" applyBorder="1" applyAlignment="1">
      <alignment horizontal="right" vertical="center" wrapText="1"/>
    </xf>
    <xf numFmtId="0" fontId="52" fillId="0" borderId="96" xfId="0" applyFont="1" applyBorder="1" applyAlignment="1" applyProtection="1">
      <alignment horizontal="center" vertical="center" wrapText="1"/>
    </xf>
    <xf numFmtId="0" fontId="0" fillId="0" borderId="96" xfId="0" applyBorder="1" applyAlignment="1">
      <alignment horizontal="center" vertical="center" wrapText="1"/>
    </xf>
    <xf numFmtId="2" fontId="82" fillId="3" borderId="34" xfId="0" applyNumberFormat="1" applyFont="1" applyFill="1" applyBorder="1" applyAlignment="1" applyProtection="1">
      <alignment horizontal="center" vertical="center" wrapText="1"/>
      <protection locked="0"/>
    </xf>
    <xf numFmtId="2" fontId="174" fillId="0" borderId="34" xfId="0" applyNumberFormat="1" applyFont="1" applyBorder="1" applyAlignment="1">
      <alignment horizontal="center" vertical="center" wrapText="1"/>
    </xf>
    <xf numFmtId="2" fontId="174" fillId="0" borderId="1" xfId="0" applyNumberFormat="1" applyFont="1" applyBorder="1" applyAlignment="1">
      <alignment horizontal="center" vertical="center" wrapText="1"/>
    </xf>
    <xf numFmtId="0" fontId="64" fillId="21" borderId="90" xfId="0" applyNumberFormat="1" applyFont="1" applyFill="1" applyBorder="1" applyAlignment="1">
      <alignment vertical="center"/>
    </xf>
    <xf numFmtId="0" fontId="56" fillId="21" borderId="91" xfId="0" applyNumberFormat="1" applyFont="1" applyFill="1" applyBorder="1" applyAlignment="1">
      <alignment vertical="center"/>
    </xf>
    <xf numFmtId="0" fontId="56" fillId="21" borderId="92" xfId="0" applyNumberFormat="1" applyFont="1" applyFill="1" applyBorder="1" applyAlignment="1">
      <alignment vertical="center"/>
    </xf>
    <xf numFmtId="0" fontId="56" fillId="21" borderId="93" xfId="0" applyNumberFormat="1" applyFont="1" applyFill="1" applyBorder="1" applyAlignment="1">
      <alignment vertical="center"/>
    </xf>
    <xf numFmtId="0" fontId="56" fillId="21" borderId="94" xfId="0" applyNumberFormat="1" applyFont="1" applyFill="1" applyBorder="1" applyAlignment="1">
      <alignment vertical="center"/>
    </xf>
    <xf numFmtId="0" fontId="56" fillId="21" borderId="95" xfId="0" applyNumberFormat="1" applyFont="1" applyFill="1" applyBorder="1" applyAlignment="1">
      <alignment vertical="center"/>
    </xf>
    <xf numFmtId="0" fontId="192" fillId="0" borderId="64" xfId="0" applyFont="1" applyFill="1" applyBorder="1" applyAlignment="1" applyProtection="1">
      <alignment horizontal="center"/>
    </xf>
    <xf numFmtId="0" fontId="192" fillId="0" borderId="0" xfId="0" applyFont="1" applyFill="1" applyBorder="1" applyAlignment="1" applyProtection="1">
      <alignment horizontal="center"/>
    </xf>
    <xf numFmtId="0" fontId="192" fillId="0" borderId="23" xfId="0" applyFont="1" applyFill="1" applyBorder="1" applyAlignment="1" applyProtection="1">
      <alignment horizontal="center"/>
    </xf>
    <xf numFmtId="0" fontId="154" fillId="1" borderId="178" xfId="0" applyFont="1" applyFill="1" applyBorder="1" applyAlignment="1">
      <alignment horizontal="center" vertical="center" textRotation="90" wrapText="1"/>
    </xf>
    <xf numFmtId="0" fontId="0" fillId="0" borderId="179" xfId="0" applyBorder="1" applyAlignment="1">
      <alignment horizontal="center" vertical="center" textRotation="90" wrapText="1"/>
    </xf>
    <xf numFmtId="0" fontId="0" fillId="0" borderId="180" xfId="0" applyBorder="1" applyAlignment="1">
      <alignment horizontal="center" vertical="center" textRotation="90" wrapText="1"/>
    </xf>
    <xf numFmtId="49" fontId="109" fillId="21" borderId="10" xfId="0" applyNumberFormat="1" applyFont="1" applyFill="1" applyBorder="1" applyAlignment="1">
      <alignment vertical="center"/>
    </xf>
    <xf numFmtId="0" fontId="0" fillId="21" borderId="10" xfId="0" applyNumberFormat="1" applyFill="1" applyBorder="1" applyAlignment="1">
      <alignment vertical="center"/>
    </xf>
    <xf numFmtId="3" fontId="115" fillId="0" borderId="1" xfId="0" applyNumberFormat="1" applyFont="1" applyBorder="1" applyAlignment="1" applyProtection="1">
      <alignment horizontal="center" vertical="center"/>
      <protection locked="0"/>
    </xf>
    <xf numFmtId="0" fontId="113" fillId="0" borderId="0" xfId="0" applyNumberFormat="1" applyFont="1" applyBorder="1" applyAlignment="1"/>
    <xf numFmtId="37" fontId="115" fillId="0" borderId="0" xfId="0" applyNumberFormat="1" applyFont="1" applyFill="1" applyBorder="1" applyAlignment="1" applyProtection="1">
      <alignment horizontal="center" vertical="center" wrapText="1"/>
      <protection locked="0"/>
    </xf>
    <xf numFmtId="0" fontId="115" fillId="0" borderId="0" xfId="0" applyFont="1" applyBorder="1" applyAlignment="1" applyProtection="1">
      <alignment horizontal="center" vertical="center" wrapText="1"/>
      <protection locked="0"/>
    </xf>
    <xf numFmtId="3" fontId="115" fillId="13" borderId="12" xfId="0" applyNumberFormat="1" applyFont="1" applyFill="1" applyBorder="1" applyAlignment="1">
      <alignment horizontal="center" vertical="center"/>
    </xf>
    <xf numFmtId="0" fontId="56" fillId="0" borderId="12" xfId="0" applyFont="1" applyBorder="1" applyAlignment="1">
      <alignment horizontal="center" vertical="center"/>
    </xf>
    <xf numFmtId="37" fontId="115" fillId="13" borderId="12" xfId="0" applyNumberFormat="1" applyFont="1" applyFill="1" applyBorder="1" applyAlignment="1" applyProtection="1">
      <alignment horizontal="center" vertical="center" wrapText="1"/>
    </xf>
    <xf numFmtId="0" fontId="115" fillId="13" borderId="12" xfId="0" applyFont="1" applyFill="1" applyBorder="1" applyAlignment="1">
      <alignment horizontal="center" vertical="center" wrapText="1"/>
    </xf>
    <xf numFmtId="0" fontId="194" fillId="12" borderId="108" xfId="0" applyFont="1" applyFill="1" applyBorder="1" applyAlignment="1" applyProtection="1">
      <alignment vertical="center" wrapText="1"/>
      <protection locked="0"/>
    </xf>
    <xf numFmtId="0" fontId="195" fillId="12" borderId="71" xfId="0" applyFont="1" applyFill="1" applyBorder="1" applyAlignment="1">
      <alignment vertical="center" wrapText="1"/>
    </xf>
    <xf numFmtId="0" fontId="195" fillId="12" borderId="148" xfId="0" applyFont="1" applyFill="1" applyBorder="1" applyAlignment="1">
      <alignment vertical="center" wrapText="1"/>
    </xf>
    <xf numFmtId="0" fontId="195" fillId="12" borderId="109" xfId="0" applyFont="1" applyFill="1" applyBorder="1" applyAlignment="1">
      <alignment vertical="center" wrapText="1"/>
    </xf>
    <xf numFmtId="0" fontId="195" fillId="12" borderId="110" xfId="0" applyFont="1" applyFill="1" applyBorder="1" applyAlignment="1">
      <alignment vertical="center" wrapText="1"/>
    </xf>
    <xf numFmtId="0" fontId="195" fillId="12" borderId="149" xfId="0" applyFont="1" applyFill="1" applyBorder="1" applyAlignment="1">
      <alignment vertical="center" wrapText="1"/>
    </xf>
    <xf numFmtId="0" fontId="113" fillId="0" borderId="0" xfId="0" applyFont="1" applyBorder="1" applyAlignment="1" applyProtection="1">
      <protection locked="0"/>
    </xf>
    <xf numFmtId="3" fontId="118" fillId="13" borderId="12" xfId="0" applyNumberFormat="1" applyFont="1" applyFill="1" applyBorder="1" applyAlignment="1">
      <alignment horizontal="center" vertical="center"/>
    </xf>
    <xf numFmtId="0" fontId="78" fillId="0" borderId="12" xfId="0" applyFont="1" applyBorder="1" applyAlignment="1">
      <alignment horizontal="center" vertical="center"/>
    </xf>
    <xf numFmtId="0" fontId="112" fillId="0" borderId="61" xfId="0" applyFont="1" applyFill="1" applyBorder="1" applyAlignment="1" applyProtection="1">
      <alignment horizontal="center" vertical="center"/>
      <protection locked="0"/>
    </xf>
    <xf numFmtId="0" fontId="13" fillId="0" borderId="62" xfId="0" applyFont="1" applyFill="1" applyBorder="1" applyAlignment="1">
      <alignment horizontal="center" vertical="center"/>
    </xf>
    <xf numFmtId="3" fontId="132" fillId="17" borderId="12" xfId="0" applyNumberFormat="1" applyFont="1" applyFill="1" applyBorder="1" applyAlignment="1" applyProtection="1">
      <alignment horizontal="center" vertical="center"/>
    </xf>
    <xf numFmtId="3" fontId="133" fillId="17" borderId="12" xfId="0" applyNumberFormat="1" applyFont="1" applyFill="1" applyBorder="1" applyAlignment="1" applyProtection="1">
      <alignment horizontal="center" vertical="center"/>
    </xf>
    <xf numFmtId="39" fontId="125" fillId="0" borderId="122" xfId="0" applyNumberFormat="1" applyFont="1" applyFill="1" applyBorder="1" applyAlignment="1" applyProtection="1">
      <alignment horizontal="center" vertical="center" wrapText="1"/>
      <protection locked="0"/>
    </xf>
    <xf numFmtId="0" fontId="0" fillId="0" borderId="123" xfId="0" applyFill="1" applyBorder="1" applyAlignment="1">
      <alignment horizontal="center" vertical="center" wrapText="1"/>
    </xf>
    <xf numFmtId="0" fontId="0" fillId="0" borderId="60" xfId="0" applyFill="1" applyBorder="1" applyAlignment="1">
      <alignment horizontal="center" vertical="center" wrapText="1"/>
    </xf>
    <xf numFmtId="3" fontId="132" fillId="17" borderId="1" xfId="0" applyNumberFormat="1" applyFont="1" applyFill="1" applyBorder="1" applyAlignment="1" applyProtection="1">
      <alignment horizontal="center" vertical="center" wrapText="1"/>
    </xf>
    <xf numFmtId="0" fontId="133" fillId="17" borderId="1" xfId="0" applyFont="1" applyFill="1" applyBorder="1" applyAlignment="1" applyProtection="1">
      <alignment horizontal="center" vertical="center" wrapText="1"/>
    </xf>
    <xf numFmtId="3" fontId="129" fillId="0" borderId="12" xfId="0" applyNumberFormat="1" applyFont="1" applyFill="1" applyBorder="1" applyAlignment="1" applyProtection="1">
      <alignment horizontal="center" vertical="center"/>
    </xf>
    <xf numFmtId="3" fontId="124" fillId="0" borderId="12" xfId="0" applyNumberFormat="1" applyFont="1" applyFill="1" applyBorder="1" applyAlignment="1" applyProtection="1">
      <alignment horizontal="center" vertical="center" wrapText="1"/>
    </xf>
    <xf numFmtId="0" fontId="115" fillId="0" borderId="12" xfId="0" applyFont="1" applyFill="1" applyBorder="1" applyAlignment="1" applyProtection="1">
      <alignment horizontal="center" vertical="center" wrapText="1"/>
    </xf>
    <xf numFmtId="3" fontId="132" fillId="17" borderId="0" xfId="0" applyNumberFormat="1" applyFont="1" applyFill="1" applyBorder="1" applyAlignment="1" applyProtection="1">
      <alignment horizontal="center" vertical="center" wrapText="1"/>
    </xf>
    <xf numFmtId="0" fontId="133" fillId="17" borderId="0" xfId="0" applyFont="1" applyFill="1" applyBorder="1" applyAlignment="1" applyProtection="1">
      <alignment horizontal="center" vertical="center" wrapText="1"/>
    </xf>
    <xf numFmtId="3" fontId="124" fillId="0" borderId="12" xfId="0" applyNumberFormat="1" applyFont="1" applyFill="1" applyBorder="1" applyAlignment="1" applyProtection="1">
      <alignment horizontal="center" vertical="center"/>
    </xf>
    <xf numFmtId="3" fontId="115" fillId="0" borderId="12" xfId="0" applyNumberFormat="1" applyFont="1" applyFill="1" applyBorder="1" applyAlignment="1" applyProtection="1">
      <alignment horizontal="center" vertical="center"/>
    </xf>
    <xf numFmtId="3" fontId="131" fillId="0" borderId="1" xfId="0" applyNumberFormat="1" applyFont="1" applyFill="1" applyBorder="1" applyAlignment="1" applyProtection="1">
      <alignment horizontal="center"/>
    </xf>
    <xf numFmtId="3" fontId="0" fillId="0" borderId="1" xfId="0" applyNumberFormat="1" applyFill="1" applyBorder="1" applyAlignment="1">
      <alignment horizontal="center"/>
    </xf>
    <xf numFmtId="3" fontId="122" fillId="0" borderId="13" xfId="0" applyNumberFormat="1" applyFont="1" applyFill="1" applyBorder="1" applyAlignment="1" applyProtection="1">
      <alignment horizontal="left"/>
    </xf>
    <xf numFmtId="3" fontId="0" fillId="0" borderId="13" xfId="0" applyNumberFormat="1" applyFill="1" applyBorder="1" applyAlignment="1">
      <alignment horizontal="left"/>
    </xf>
    <xf numFmtId="167" fontId="132" fillId="0" borderId="1" xfId="0" applyNumberFormat="1" applyFont="1" applyFill="1" applyBorder="1" applyAlignment="1" applyProtection="1">
      <alignment horizontal="center" vertical="center"/>
    </xf>
    <xf numFmtId="0" fontId="133" fillId="0" borderId="1" xfId="0" applyFont="1" applyFill="1" applyBorder="1" applyAlignment="1">
      <alignment horizontal="center" vertical="center"/>
    </xf>
    <xf numFmtId="0" fontId="107" fillId="0" borderId="56" xfId="0" applyNumberFormat="1" applyFont="1" applyBorder="1" applyAlignment="1" applyProtection="1">
      <alignment vertical="center" wrapText="1"/>
      <protection locked="0"/>
    </xf>
    <xf numFmtId="0" fontId="78" fillId="0" borderId="0" xfId="0" applyNumberFormat="1" applyFont="1" applyBorder="1" applyAlignment="1">
      <alignment vertical="center" wrapText="1"/>
    </xf>
    <xf numFmtId="0" fontId="78" fillId="0" borderId="56" xfId="0" applyNumberFormat="1" applyFont="1" applyBorder="1" applyAlignment="1">
      <alignment vertical="center" wrapText="1"/>
    </xf>
    <xf numFmtId="0" fontId="129" fillId="0" borderId="12" xfId="0" applyNumberFormat="1" applyFont="1" applyFill="1" applyBorder="1" applyAlignment="1" applyProtection="1">
      <alignment horizontal="center" vertical="center" wrapText="1"/>
    </xf>
    <xf numFmtId="3" fontId="132" fillId="0" borderId="1" xfId="0" applyNumberFormat="1" applyFont="1" applyFill="1" applyBorder="1" applyAlignment="1" applyProtection="1">
      <alignment horizontal="center" vertical="center" wrapText="1"/>
    </xf>
    <xf numFmtId="0" fontId="133" fillId="0" borderId="1" xfId="0" applyFont="1" applyFill="1" applyBorder="1" applyAlignment="1" applyProtection="1">
      <alignment horizontal="center" vertical="center" wrapText="1"/>
    </xf>
    <xf numFmtId="0" fontId="130" fillId="0" borderId="111" xfId="0" applyFont="1" applyFill="1" applyBorder="1" applyAlignment="1" applyProtection="1">
      <alignment horizontal="center" vertical="center" textRotation="88"/>
      <protection locked="0"/>
    </xf>
    <xf numFmtId="0" fontId="130" fillId="0" borderId="112" xfId="0" applyFont="1" applyFill="1" applyBorder="1" applyAlignment="1" applyProtection="1">
      <alignment horizontal="center" vertical="center" textRotation="88"/>
      <protection locked="0"/>
    </xf>
    <xf numFmtId="0" fontId="130" fillId="0" borderId="113" xfId="0" applyFont="1" applyFill="1" applyBorder="1" applyAlignment="1" applyProtection="1">
      <alignment horizontal="center" vertical="center" textRotation="88"/>
      <protection locked="0"/>
    </xf>
    <xf numFmtId="0" fontId="123" fillId="0" borderId="114" xfId="0" applyFont="1" applyFill="1" applyBorder="1" applyAlignment="1" applyProtection="1">
      <alignment vertical="center" wrapText="1"/>
      <protection locked="0"/>
    </xf>
    <xf numFmtId="0" fontId="123" fillId="0" borderId="115" xfId="0" applyFont="1" applyFill="1" applyBorder="1" applyAlignment="1" applyProtection="1">
      <alignment vertical="center" wrapText="1"/>
      <protection locked="0"/>
    </xf>
    <xf numFmtId="0" fontId="123" fillId="0" borderId="116" xfId="0" applyFont="1" applyFill="1" applyBorder="1" applyAlignment="1" applyProtection="1">
      <alignment vertical="center" wrapText="1"/>
      <protection locked="0"/>
    </xf>
    <xf numFmtId="0" fontId="123" fillId="0" borderId="117" xfId="0" applyFont="1" applyFill="1" applyBorder="1" applyAlignment="1" applyProtection="1">
      <alignment vertical="center" wrapText="1"/>
      <protection locked="0"/>
    </xf>
    <xf numFmtId="0" fontId="123" fillId="0" borderId="0" xfId="0" applyFont="1" applyFill="1" applyBorder="1" applyAlignment="1" applyProtection="1">
      <alignment vertical="center" wrapText="1"/>
      <protection locked="0"/>
    </xf>
    <xf numFmtId="0" fontId="123" fillId="0" borderId="118" xfId="0" applyFont="1" applyFill="1" applyBorder="1" applyAlignment="1" applyProtection="1">
      <alignment vertical="center" wrapText="1"/>
      <protection locked="0"/>
    </xf>
    <xf numFmtId="0" fontId="123" fillId="0" borderId="119" xfId="0" applyFont="1" applyFill="1" applyBorder="1" applyAlignment="1" applyProtection="1">
      <alignment vertical="center" wrapText="1"/>
      <protection locked="0"/>
    </xf>
    <xf numFmtId="0" fontId="123" fillId="0" borderId="120" xfId="0" applyFont="1" applyFill="1" applyBorder="1" applyAlignment="1" applyProtection="1">
      <alignment vertical="center" wrapText="1"/>
      <protection locked="0"/>
    </xf>
    <xf numFmtId="0" fontId="123" fillId="0" borderId="121" xfId="0" applyFont="1" applyFill="1" applyBorder="1" applyAlignment="1" applyProtection="1">
      <alignment vertical="center" wrapText="1"/>
      <protection locked="0"/>
    </xf>
    <xf numFmtId="165" fontId="114" fillId="0" borderId="34" xfId="0" applyNumberFormat="1" applyFont="1" applyFill="1" applyBorder="1" applyAlignment="1" applyProtection="1">
      <alignment horizontal="center" vertical="top"/>
      <protection locked="0"/>
    </xf>
    <xf numFmtId="169" fontId="121" fillId="0" borderId="1" xfId="0" applyNumberFormat="1" applyFont="1" applyBorder="1" applyAlignment="1" applyProtection="1">
      <alignment horizontal="center" vertical="center"/>
      <protection locked="0"/>
    </xf>
    <xf numFmtId="169" fontId="121" fillId="0" borderId="1" xfId="0" applyNumberFormat="1" applyFont="1" applyBorder="1" applyAlignment="1">
      <alignment horizontal="center" vertical="center"/>
    </xf>
    <xf numFmtId="49" fontId="136" fillId="0" borderId="1" xfId="0" applyNumberFormat="1" applyFont="1" applyBorder="1" applyAlignment="1" applyProtection="1">
      <alignment vertical="center"/>
      <protection locked="0"/>
    </xf>
    <xf numFmtId="49" fontId="89" fillId="0" borderId="1" xfId="0" applyNumberFormat="1" applyFont="1" applyBorder="1" applyAlignment="1">
      <alignment vertical="center"/>
    </xf>
    <xf numFmtId="0" fontId="200" fillId="12" borderId="108" xfId="0" applyFont="1" applyFill="1" applyBorder="1" applyAlignment="1">
      <alignment horizontal="center" vertical="center" wrapText="1"/>
    </xf>
    <xf numFmtId="0" fontId="200" fillId="12" borderId="71" xfId="0" applyFont="1" applyFill="1" applyBorder="1" applyAlignment="1">
      <alignment horizontal="center" vertical="center" wrapText="1"/>
    </xf>
    <xf numFmtId="0" fontId="200" fillId="12" borderId="148" xfId="0" applyFont="1" applyFill="1" applyBorder="1" applyAlignment="1">
      <alignment horizontal="center" vertical="center" wrapText="1"/>
    </xf>
    <xf numFmtId="0" fontId="200" fillId="12" borderId="109" xfId="0" applyFont="1" applyFill="1" applyBorder="1" applyAlignment="1">
      <alignment horizontal="center" vertical="center" wrapText="1"/>
    </xf>
    <xf numFmtId="0" fontId="200" fillId="12" borderId="110" xfId="0" applyFont="1" applyFill="1" applyBorder="1" applyAlignment="1">
      <alignment horizontal="center" vertical="center" wrapText="1"/>
    </xf>
    <xf numFmtId="0" fontId="200" fillId="12" borderId="149" xfId="0" applyFont="1" applyFill="1" applyBorder="1" applyAlignment="1">
      <alignment horizontal="center" vertical="center" wrapText="1"/>
    </xf>
    <xf numFmtId="2" fontId="132" fillId="10" borderId="1" xfId="0" applyNumberFormat="1" applyFont="1" applyFill="1" applyBorder="1" applyAlignment="1" applyProtection="1">
      <alignment horizontal="center" vertical="center"/>
    </xf>
    <xf numFmtId="2" fontId="133" fillId="10" borderId="1" xfId="0" applyNumberFormat="1" applyFont="1" applyFill="1" applyBorder="1" applyAlignment="1" applyProtection="1">
      <alignment horizontal="center" vertical="center"/>
    </xf>
    <xf numFmtId="2" fontId="132" fillId="10" borderId="34" xfId="0" applyNumberFormat="1" applyFont="1" applyFill="1" applyBorder="1" applyAlignment="1" applyProtection="1">
      <alignment horizontal="center"/>
    </xf>
    <xf numFmtId="0" fontId="15" fillId="10" borderId="34" xfId="0" applyFont="1" applyFill="1" applyBorder="1" applyAlignment="1">
      <alignment horizontal="center"/>
    </xf>
    <xf numFmtId="0" fontId="15" fillId="10" borderId="1" xfId="0" applyFont="1" applyFill="1" applyBorder="1" applyAlignment="1">
      <alignment horizontal="center"/>
    </xf>
    <xf numFmtId="2" fontId="132" fillId="10" borderId="12" xfId="0" applyNumberFormat="1" applyFont="1" applyFill="1" applyBorder="1" applyAlignment="1" applyProtection="1">
      <alignment horizontal="center" vertical="center"/>
    </xf>
    <xf numFmtId="2" fontId="133" fillId="10" borderId="12" xfId="0" applyNumberFormat="1" applyFont="1" applyFill="1" applyBorder="1" applyAlignment="1" applyProtection="1">
      <alignment horizontal="center" vertical="center"/>
    </xf>
    <xf numFmtId="0" fontId="132" fillId="10" borderId="1" xfId="0" applyFont="1" applyFill="1" applyBorder="1" applyAlignment="1" applyProtection="1">
      <alignment horizontal="center" vertical="center"/>
    </xf>
    <xf numFmtId="0" fontId="15" fillId="10" borderId="1" xfId="0" applyFont="1" applyFill="1" applyBorder="1" applyAlignment="1">
      <alignment horizontal="center" vertical="center"/>
    </xf>
    <xf numFmtId="2" fontId="132" fillId="10" borderId="0" xfId="0" applyNumberFormat="1" applyFont="1" applyFill="1" applyBorder="1" applyAlignment="1" applyProtection="1">
      <alignment horizontal="center" vertical="center"/>
    </xf>
    <xf numFmtId="2" fontId="133" fillId="10" borderId="0" xfId="0" applyNumberFormat="1" applyFont="1" applyFill="1" applyBorder="1" applyAlignment="1" applyProtection="1">
      <alignment horizontal="center" vertical="center"/>
    </xf>
    <xf numFmtId="0" fontId="15" fillId="0" borderId="1" xfId="0" applyFont="1" applyBorder="1" applyAlignment="1">
      <alignment horizontal="center" vertical="center"/>
    </xf>
    <xf numFmtId="2" fontId="132" fillId="10" borderId="1" xfId="0" applyNumberFormat="1" applyFont="1" applyFill="1" applyBorder="1" applyAlignment="1" applyProtection="1">
      <alignment horizontal="center" vertical="center" wrapText="1"/>
    </xf>
    <xf numFmtId="0" fontId="133" fillId="10" borderId="1" xfId="0" applyFont="1" applyFill="1" applyBorder="1" applyAlignment="1" applyProtection="1">
      <alignment horizontal="center" vertical="center" wrapText="1"/>
    </xf>
    <xf numFmtId="0" fontId="76" fillId="19" borderId="0" xfId="0" applyFont="1" applyFill="1" applyBorder="1" applyAlignment="1">
      <alignment horizontal="center" vertical="center" wrapText="1"/>
    </xf>
    <xf numFmtId="0" fontId="91" fillId="10" borderId="0" xfId="0" applyFont="1" applyFill="1" applyBorder="1" applyAlignment="1" applyProtection="1">
      <alignment horizontal="center" wrapText="1"/>
      <protection locked="0"/>
    </xf>
    <xf numFmtId="0" fontId="91" fillId="10" borderId="0" xfId="0" applyFont="1" applyFill="1" applyBorder="1" applyAlignment="1" applyProtection="1">
      <alignment horizontal="center"/>
      <protection locked="0"/>
    </xf>
    <xf numFmtId="49" fontId="106" fillId="10" borderId="0" xfId="0" applyNumberFormat="1" applyFont="1" applyFill="1" applyBorder="1" applyAlignment="1" applyProtection="1">
      <alignment horizontal="center" vertical="center" wrapText="1"/>
      <protection locked="0"/>
    </xf>
    <xf numFmtId="0" fontId="4" fillId="10" borderId="0" xfId="0" applyFont="1" applyFill="1" applyBorder="1" applyAlignment="1">
      <alignment horizontal="center" vertical="center" wrapText="1"/>
    </xf>
    <xf numFmtId="2" fontId="132" fillId="10" borderId="34" xfId="0" applyNumberFormat="1" applyFont="1" applyFill="1" applyBorder="1" applyAlignment="1" applyProtection="1">
      <alignment horizontal="center" vertical="center" wrapText="1"/>
    </xf>
    <xf numFmtId="2" fontId="133" fillId="10" borderId="34" xfId="0" applyNumberFormat="1" applyFont="1" applyFill="1" applyBorder="1" applyAlignment="1" applyProtection="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06" fillId="10" borderId="0" xfId="0" applyFont="1" applyFill="1" applyBorder="1" applyAlignment="1" applyProtection="1">
      <alignment horizontal="center" vertical="center" wrapText="1"/>
      <protection locked="0"/>
    </xf>
    <xf numFmtId="0" fontId="132" fillId="10" borderId="34" xfId="0" applyFont="1" applyFill="1" applyBorder="1" applyAlignment="1" applyProtection="1">
      <alignment horizontal="center" vertical="center" wrapText="1"/>
    </xf>
    <xf numFmtId="0" fontId="182" fillId="15" borderId="4" xfId="0" applyFont="1" applyFill="1" applyBorder="1" applyAlignment="1">
      <alignment horizontal="center" vertical="center"/>
    </xf>
    <xf numFmtId="0" fontId="182" fillId="15" borderId="6" xfId="0" applyFont="1" applyFill="1" applyBorder="1" applyAlignment="1">
      <alignment horizontal="center" vertical="center"/>
    </xf>
    <xf numFmtId="0" fontId="182" fillId="15" borderId="5" xfId="0" applyFont="1" applyFill="1" applyBorder="1" applyAlignment="1">
      <alignment horizontal="center" vertical="center"/>
    </xf>
    <xf numFmtId="0" fontId="88" fillId="15" borderId="3" xfId="0" applyFont="1" applyFill="1" applyBorder="1" applyAlignment="1">
      <alignment horizontal="center" vertical="center" wrapText="1"/>
    </xf>
    <xf numFmtId="0" fontId="88" fillId="15" borderId="0" xfId="0" applyFont="1" applyFill="1" applyBorder="1" applyAlignment="1">
      <alignment horizontal="center" vertical="center" wrapText="1"/>
    </xf>
    <xf numFmtId="0" fontId="88" fillId="15" borderId="2" xfId="0" applyFont="1" applyFill="1" applyBorder="1" applyAlignment="1">
      <alignment horizontal="center" vertical="center" wrapText="1"/>
    </xf>
    <xf numFmtId="0" fontId="88" fillId="15" borderId="3" xfId="0" applyFont="1" applyFill="1" applyBorder="1" applyAlignment="1" applyProtection="1">
      <alignment horizontal="center" vertical="center" wrapText="1"/>
    </xf>
    <xf numFmtId="0" fontId="88" fillId="15" borderId="0" xfId="0" applyFont="1" applyFill="1" applyBorder="1" applyAlignment="1" applyProtection="1">
      <alignment horizontal="center" vertical="center" wrapText="1"/>
    </xf>
    <xf numFmtId="0" fontId="88" fillId="15" borderId="2" xfId="0" applyFont="1" applyFill="1" applyBorder="1" applyAlignment="1" applyProtection="1">
      <alignment horizontal="center" vertical="center" wrapText="1"/>
    </xf>
    <xf numFmtId="0" fontId="88" fillId="15" borderId="7" xfId="0" applyFont="1" applyFill="1" applyBorder="1" applyAlignment="1">
      <alignment horizontal="center" vertical="center" wrapText="1"/>
    </xf>
    <xf numFmtId="0" fontId="88" fillId="15" borderId="9" xfId="0" applyFont="1" applyFill="1" applyBorder="1" applyAlignment="1">
      <alignment horizontal="center" vertical="center" wrapText="1"/>
    </xf>
    <xf numFmtId="0" fontId="88" fillId="15" borderId="8" xfId="0" applyFont="1" applyFill="1" applyBorder="1" applyAlignment="1">
      <alignment horizontal="center" vertical="center" wrapText="1"/>
    </xf>
    <xf numFmtId="2" fontId="64" fillId="0" borderId="45" xfId="0" applyNumberFormat="1" applyFont="1" applyFill="1" applyBorder="1" applyAlignment="1">
      <alignment horizontal="center" vertical="center"/>
    </xf>
    <xf numFmtId="2" fontId="0" fillId="0" borderId="140" xfId="0" applyNumberFormat="1" applyFill="1" applyBorder="1" applyAlignment="1">
      <alignment horizontal="center" vertical="center"/>
    </xf>
    <xf numFmtId="0" fontId="1" fillId="6" borderId="40" xfId="0" applyFont="1" applyFill="1" applyBorder="1" applyAlignment="1" applyProtection="1">
      <alignment horizontal="center" vertical="center" textRotation="90" wrapText="1"/>
    </xf>
    <xf numFmtId="0" fontId="1" fillId="6" borderId="3" xfId="0" applyFont="1" applyFill="1" applyBorder="1" applyAlignment="1" applyProtection="1">
      <alignment horizontal="center" vertical="center" textRotation="90" wrapText="1"/>
    </xf>
    <xf numFmtId="0" fontId="64" fillId="6" borderId="33" xfId="0" applyFont="1" applyFill="1" applyBorder="1" applyAlignment="1" applyProtection="1">
      <alignment wrapText="1"/>
    </xf>
    <xf numFmtId="2" fontId="62" fillId="2" borderId="35" xfId="0" applyNumberFormat="1" applyFont="1" applyFill="1" applyBorder="1" applyAlignment="1" applyProtection="1">
      <alignment horizontal="center" vertical="center" wrapText="1"/>
      <protection locked="0"/>
    </xf>
    <xf numFmtId="2" fontId="62" fillId="0" borderId="35" xfId="0" applyNumberFormat="1" applyFont="1" applyBorder="1" applyAlignment="1" applyProtection="1">
      <alignment horizontal="center" vertical="center" wrapText="1"/>
      <protection locked="0"/>
    </xf>
    <xf numFmtId="0" fontId="99" fillId="14" borderId="128" xfId="0" applyFont="1" applyFill="1" applyBorder="1" applyAlignment="1" applyProtection="1">
      <alignment vertical="center" textRotation="90" shrinkToFit="1"/>
    </xf>
    <xf numFmtId="0" fontId="1" fillId="0" borderId="129" xfId="0" applyFont="1" applyBorder="1" applyAlignment="1">
      <alignment vertical="center" shrinkToFit="1"/>
    </xf>
    <xf numFmtId="2" fontId="62" fillId="14" borderId="72" xfId="0" applyNumberFormat="1" applyFont="1" applyFill="1" applyBorder="1" applyAlignment="1" applyProtection="1">
      <alignment horizontal="center" vertical="center"/>
      <protection locked="0"/>
    </xf>
    <xf numFmtId="2" fontId="0" fillId="14" borderId="27" xfId="0" applyNumberFormat="1" applyFill="1" applyBorder="1" applyAlignment="1">
      <alignment horizontal="center" vertical="center"/>
    </xf>
    <xf numFmtId="2" fontId="62" fillId="0" borderId="35" xfId="0" applyNumberFormat="1" applyFont="1" applyBorder="1" applyAlignment="1">
      <alignment horizontal="center" vertical="center" wrapText="1"/>
    </xf>
    <xf numFmtId="2" fontId="62" fillId="2" borderId="35" xfId="0" applyNumberFormat="1" applyFont="1" applyFill="1" applyBorder="1" applyAlignment="1" applyProtection="1">
      <alignment horizontal="center" vertical="center" wrapText="1"/>
    </xf>
    <xf numFmtId="0" fontId="99" fillId="5" borderId="138" xfId="0" applyFont="1" applyFill="1" applyBorder="1" applyAlignment="1" applyProtection="1">
      <alignment vertical="center" textRotation="90" shrinkToFit="1"/>
    </xf>
    <xf numFmtId="0" fontId="99" fillId="0" borderId="129" xfId="0" applyFont="1" applyBorder="1" applyAlignment="1">
      <alignment vertical="center" textRotation="90" shrinkToFit="1"/>
    </xf>
    <xf numFmtId="2" fontId="62" fillId="2" borderId="130" xfId="0" applyNumberFormat="1" applyFont="1" applyFill="1" applyBorder="1" applyAlignment="1" applyProtection="1">
      <alignment horizontal="center" vertical="center" wrapText="1"/>
      <protection locked="0"/>
    </xf>
    <xf numFmtId="2" fontId="1" fillId="0" borderId="72" xfId="0" applyNumberFormat="1" applyFont="1" applyBorder="1"/>
    <xf numFmtId="0" fontId="1" fillId="6" borderId="141" xfId="0" applyFont="1" applyFill="1" applyBorder="1" applyAlignment="1" applyProtection="1">
      <alignment horizontal="center" vertical="center" textRotation="90"/>
    </xf>
    <xf numFmtId="0" fontId="1" fillId="6" borderId="142" xfId="0" applyFont="1" applyFill="1" applyBorder="1" applyAlignment="1">
      <alignment horizontal="center" vertical="center" textRotation="90"/>
    </xf>
    <xf numFmtId="0" fontId="1" fillId="6" borderId="143" xfId="0" applyFont="1" applyFill="1" applyBorder="1" applyAlignment="1">
      <alignment horizontal="center" vertical="center" textRotation="90"/>
    </xf>
    <xf numFmtId="2" fontId="62" fillId="2" borderId="45" xfId="0" applyNumberFormat="1" applyFont="1" applyFill="1" applyBorder="1" applyAlignment="1" applyProtection="1">
      <alignment horizontal="center" vertical="center"/>
      <protection locked="0"/>
    </xf>
    <xf numFmtId="2" fontId="0" fillId="0" borderId="33" xfId="0" applyNumberFormat="1" applyBorder="1"/>
    <xf numFmtId="2" fontId="0" fillId="0" borderId="127" xfId="0" applyNumberFormat="1" applyBorder="1"/>
    <xf numFmtId="2" fontId="64" fillId="0" borderId="46" xfId="0" applyNumberFormat="1" applyFont="1" applyFill="1" applyBorder="1" applyAlignment="1">
      <alignment horizontal="center" vertical="center"/>
    </xf>
    <xf numFmtId="2" fontId="0" fillId="0" borderId="130" xfId="0" applyNumberFormat="1" applyFill="1" applyBorder="1" applyAlignment="1">
      <alignment horizontal="center" vertical="center"/>
    </xf>
    <xf numFmtId="2" fontId="62" fillId="2" borderId="127" xfId="0" applyNumberFormat="1" applyFont="1" applyFill="1" applyBorder="1" applyAlignment="1" applyProtection="1">
      <alignment horizontal="center" vertical="center" wrapText="1"/>
      <protection locked="0"/>
    </xf>
    <xf numFmtId="2" fontId="62" fillId="14" borderId="139" xfId="0" applyNumberFormat="1" applyFont="1" applyFill="1" applyBorder="1" applyAlignment="1" applyProtection="1">
      <alignment horizontal="center" vertical="center"/>
      <protection locked="0"/>
    </xf>
    <xf numFmtId="2" fontId="0" fillId="14" borderId="38" xfId="0" applyNumberFormat="1" applyFill="1" applyBorder="1" applyAlignment="1">
      <alignment horizontal="center" vertical="center"/>
    </xf>
    <xf numFmtId="2" fontId="62" fillId="2" borderId="27" xfId="0" applyNumberFormat="1" applyFont="1" applyFill="1" applyBorder="1" applyAlignment="1" applyProtection="1">
      <alignment horizontal="center" vertical="center" wrapText="1"/>
      <protection locked="0"/>
    </xf>
    <xf numFmtId="2" fontId="1" fillId="0" borderId="27" xfId="0" applyNumberFormat="1" applyFont="1" applyBorder="1"/>
    <xf numFmtId="2" fontId="62" fillId="2" borderId="35" xfId="0" applyNumberFormat="1" applyFont="1" applyFill="1" applyBorder="1" applyAlignment="1" applyProtection="1">
      <alignment horizontal="center" vertical="center"/>
      <protection locked="0"/>
    </xf>
    <xf numFmtId="2" fontId="0" fillId="0" borderId="35" xfId="0" applyNumberFormat="1" applyBorder="1" applyAlignment="1">
      <alignment horizontal="center" vertical="center"/>
    </xf>
    <xf numFmtId="2" fontId="62" fillId="14" borderId="46" xfId="0" applyNumberFormat="1" applyFont="1" applyFill="1" applyBorder="1" applyAlignment="1" applyProtection="1">
      <alignment horizontal="center" vertical="center"/>
      <protection locked="0"/>
    </xf>
    <xf numFmtId="2" fontId="0" fillId="14" borderId="130" xfId="0" applyNumberFormat="1" applyFill="1" applyBorder="1" applyAlignment="1">
      <alignment horizontal="center" vertical="center"/>
    </xf>
    <xf numFmtId="2" fontId="62" fillId="2" borderId="127" xfId="0" applyNumberFormat="1" applyFont="1" applyFill="1" applyBorder="1" applyAlignment="1" applyProtection="1">
      <alignment horizontal="center" vertical="center" wrapText="1"/>
    </xf>
    <xf numFmtId="0" fontId="1" fillId="6" borderId="40" xfId="0" applyFont="1" applyFill="1" applyBorder="1" applyAlignment="1" applyProtection="1">
      <alignment horizontal="center" vertical="center" textRotation="90"/>
    </xf>
    <xf numFmtId="0" fontId="1" fillId="6" borderId="40" xfId="0" applyFont="1" applyFill="1" applyBorder="1" applyAlignment="1">
      <alignment horizontal="center" vertical="center" textRotation="90"/>
    </xf>
    <xf numFmtId="2" fontId="62" fillId="2" borderId="127" xfId="0" applyNumberFormat="1" applyFont="1" applyFill="1" applyBorder="1" applyAlignment="1" applyProtection="1">
      <alignment horizontal="center" vertical="center"/>
      <protection locked="0"/>
    </xf>
    <xf numFmtId="2" fontId="62" fillId="2" borderId="72" xfId="0" applyNumberFormat="1" applyFont="1" applyFill="1" applyBorder="1" applyAlignment="1" applyProtection="1">
      <alignment horizontal="center" vertical="center" wrapText="1"/>
      <protection locked="0"/>
    </xf>
    <xf numFmtId="2" fontId="64" fillId="0" borderId="143" xfId="0" applyNumberFormat="1" applyFont="1" applyFill="1" applyBorder="1" applyAlignment="1">
      <alignment horizontal="center" vertical="center"/>
    </xf>
    <xf numFmtId="2" fontId="0" fillId="0" borderId="141" xfId="0" applyNumberFormat="1" applyFill="1" applyBorder="1" applyAlignment="1">
      <alignment horizontal="center" vertical="center"/>
    </xf>
    <xf numFmtId="2" fontId="62" fillId="2" borderId="46" xfId="0" applyNumberFormat="1" applyFont="1" applyFill="1" applyBorder="1" applyAlignment="1" applyProtection="1">
      <alignment horizontal="center" vertical="center" wrapText="1"/>
      <protection locked="0"/>
    </xf>
    <xf numFmtId="2" fontId="62" fillId="2" borderId="139" xfId="0" applyNumberFormat="1" applyFont="1" applyFill="1" applyBorder="1" applyAlignment="1" applyProtection="1">
      <alignment horizontal="center" vertical="center" wrapText="1"/>
      <protection locked="0"/>
    </xf>
    <xf numFmtId="2" fontId="1" fillId="0" borderId="139" xfId="0" applyNumberFormat="1" applyFont="1" applyBorder="1"/>
    <xf numFmtId="2" fontId="0" fillId="14" borderId="4" xfId="0" applyNumberFormat="1" applyFill="1" applyBorder="1" applyAlignment="1">
      <alignment horizontal="center" vertical="center"/>
    </xf>
    <xf numFmtId="0" fontId="92" fillId="0" borderId="4" xfId="0" applyFont="1" applyFill="1" applyBorder="1" applyAlignment="1" applyProtection="1">
      <alignment horizontal="center" vertical="center" wrapText="1"/>
    </xf>
    <xf numFmtId="0" fontId="56" fillId="0" borderId="5"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49" fontId="64" fillId="21" borderId="13" xfId="0" applyNumberFormat="1" applyFont="1" applyFill="1" applyBorder="1" applyAlignment="1">
      <alignment horizontal="center" vertical="center" wrapText="1"/>
    </xf>
    <xf numFmtId="0" fontId="62" fillId="21" borderId="13" xfId="0" applyNumberFormat="1" applyFont="1" applyFill="1" applyBorder="1" applyAlignment="1">
      <alignment horizontal="center" vertical="center" wrapText="1"/>
    </xf>
    <xf numFmtId="49" fontId="64" fillId="21" borderId="32" xfId="0" applyNumberFormat="1" applyFont="1" applyFill="1" applyBorder="1" applyAlignment="1">
      <alignment horizontal="center" vertical="center" wrapText="1"/>
    </xf>
    <xf numFmtId="0" fontId="23" fillId="5" borderId="124" xfId="0" applyFont="1" applyFill="1" applyBorder="1" applyAlignment="1">
      <alignment wrapText="1"/>
    </xf>
    <xf numFmtId="0" fontId="23" fillId="5" borderId="125" xfId="0" applyFont="1" applyFill="1" applyBorder="1" applyAlignment="1">
      <alignment wrapText="1"/>
    </xf>
    <xf numFmtId="0" fontId="23" fillId="5" borderId="147" xfId="0" applyFont="1" applyFill="1" applyBorder="1" applyAlignment="1">
      <alignment wrapText="1"/>
    </xf>
    <xf numFmtId="0" fontId="52" fillId="0" borderId="126" xfId="0" applyFont="1" applyBorder="1" applyAlignment="1" applyProtection="1">
      <alignment horizontal="center" vertical="center" wrapText="1"/>
    </xf>
    <xf numFmtId="0" fontId="25" fillId="0" borderId="33" xfId="0" applyFont="1" applyBorder="1" applyAlignment="1">
      <alignment horizontal="center" vertical="center" wrapText="1"/>
    </xf>
    <xf numFmtId="0" fontId="25" fillId="0" borderId="127" xfId="0" applyFont="1" applyBorder="1" applyAlignment="1">
      <alignment horizontal="center" vertical="center" wrapText="1"/>
    </xf>
    <xf numFmtId="0" fontId="34" fillId="0" borderId="126" xfId="0" applyFont="1" applyBorder="1" applyAlignment="1" applyProtection="1">
      <alignment horizontal="center" vertical="center" wrapText="1"/>
    </xf>
    <xf numFmtId="0" fontId="23" fillId="0" borderId="33" xfId="0" applyFont="1" applyBorder="1" applyAlignment="1">
      <alignment horizontal="center" vertical="center" wrapText="1"/>
    </xf>
    <xf numFmtId="0" fontId="23" fillId="0" borderId="127" xfId="0" applyFont="1" applyBorder="1" applyAlignment="1">
      <alignment horizontal="center" vertical="center" wrapText="1"/>
    </xf>
    <xf numFmtId="2" fontId="0" fillId="0" borderId="130" xfId="0" applyNumberFormat="1" applyBorder="1" applyAlignment="1">
      <alignment horizontal="center" vertical="center"/>
    </xf>
    <xf numFmtId="0" fontId="90" fillId="21" borderId="0" xfId="0" applyFont="1" applyFill="1" applyAlignment="1">
      <alignment vertical="top" wrapText="1"/>
    </xf>
    <xf numFmtId="0" fontId="25" fillId="0" borderId="131" xfId="0" applyFont="1" applyBorder="1" applyAlignment="1">
      <alignment horizontal="center" vertical="center" wrapText="1"/>
    </xf>
    <xf numFmtId="0" fontId="25" fillId="0" borderId="132" xfId="0" applyFont="1" applyBorder="1" applyAlignment="1">
      <alignment horizontal="center" vertical="center" wrapText="1"/>
    </xf>
    <xf numFmtId="0" fontId="25" fillId="0" borderId="154" xfId="0" applyFont="1" applyBorder="1" applyAlignment="1">
      <alignment horizontal="left" vertical="top"/>
    </xf>
    <xf numFmtId="0" fontId="25" fillId="0" borderId="15" xfId="0" applyFont="1" applyBorder="1" applyAlignment="1">
      <alignment horizontal="left" vertical="top"/>
    </xf>
    <xf numFmtId="0" fontId="25" fillId="0" borderId="158" xfId="0" applyFont="1" applyBorder="1" applyAlignment="1">
      <alignment horizontal="left" vertical="top"/>
    </xf>
    <xf numFmtId="0" fontId="25" fillId="0" borderId="153" xfId="0" applyFont="1" applyBorder="1" applyAlignment="1">
      <alignment horizontal="left" vertical="top"/>
    </xf>
    <xf numFmtId="0" fontId="25" fillId="0" borderId="0" xfId="0" applyFont="1" applyBorder="1" applyAlignment="1">
      <alignment horizontal="left" vertical="top"/>
    </xf>
    <xf numFmtId="0" fontId="25" fillId="0" borderId="145" xfId="0" applyFont="1" applyBorder="1" applyAlignment="1">
      <alignment horizontal="left" vertical="top"/>
    </xf>
    <xf numFmtId="0" fontId="25" fillId="0" borderId="156" xfId="0" applyFont="1" applyBorder="1" applyAlignment="1">
      <alignment horizontal="left" vertical="top"/>
    </xf>
    <xf numFmtId="0" fontId="25" fillId="0" borderId="13" xfId="0" applyFont="1" applyBorder="1" applyAlignment="1">
      <alignment horizontal="left" vertical="top"/>
    </xf>
    <xf numFmtId="0" fontId="25" fillId="0" borderId="159" xfId="0" applyFont="1" applyBorder="1" applyAlignment="1">
      <alignment horizontal="left" vertical="top"/>
    </xf>
    <xf numFmtId="0" fontId="46" fillId="0" borderId="153" xfId="0" applyFont="1" applyBorder="1" applyAlignment="1" applyProtection="1">
      <alignment vertical="center"/>
    </xf>
    <xf numFmtId="0" fontId="35" fillId="0" borderId="0" xfId="0" applyFont="1" applyBorder="1" applyAlignment="1">
      <alignment vertical="center"/>
    </xf>
    <xf numFmtId="0" fontId="35" fillId="0" borderId="145" xfId="0" applyFont="1" applyBorder="1" applyAlignment="1">
      <alignment vertical="center"/>
    </xf>
    <xf numFmtId="2" fontId="47" fillId="0" borderId="154" xfId="0" applyNumberFormat="1" applyFont="1" applyFill="1" applyBorder="1" applyAlignment="1">
      <alignment horizontal="center" vertical="center" wrapText="1"/>
    </xf>
    <xf numFmtId="2" fontId="47" fillId="0" borderId="19" xfId="0" applyNumberFormat="1" applyFont="1" applyFill="1" applyBorder="1" applyAlignment="1">
      <alignment horizontal="center" vertical="center" wrapText="1"/>
    </xf>
    <xf numFmtId="2" fontId="47" fillId="0" borderId="153" xfId="0" applyNumberFormat="1" applyFont="1" applyFill="1" applyBorder="1" applyAlignment="1">
      <alignment horizontal="center" vertical="center" wrapText="1"/>
    </xf>
    <xf numFmtId="2" fontId="47" fillId="0" borderId="70" xfId="0" applyNumberFormat="1" applyFont="1" applyFill="1" applyBorder="1" applyAlignment="1">
      <alignment horizontal="center" vertical="center" wrapText="1"/>
    </xf>
    <xf numFmtId="2" fontId="47" fillId="0" borderId="156" xfId="0" applyNumberFormat="1" applyFont="1" applyFill="1" applyBorder="1" applyAlignment="1">
      <alignment horizontal="center" vertical="center" wrapText="1"/>
    </xf>
    <xf numFmtId="2" fontId="47" fillId="0" borderId="67" xfId="0" applyNumberFormat="1" applyFont="1" applyFill="1" applyBorder="1" applyAlignment="1">
      <alignment horizontal="center" vertical="center" wrapText="1"/>
    </xf>
    <xf numFmtId="0" fontId="23" fillId="20" borderId="154" xfId="0" applyFont="1" applyFill="1" applyBorder="1" applyAlignment="1">
      <alignment horizontal="center" vertical="center" wrapText="1"/>
    </xf>
    <xf numFmtId="0" fontId="23" fillId="20" borderId="19" xfId="0" applyFont="1" applyFill="1" applyBorder="1" applyAlignment="1">
      <alignment horizontal="center" vertical="center" wrapText="1"/>
    </xf>
    <xf numFmtId="0" fontId="23" fillId="20" borderId="153" xfId="0" applyFont="1" applyFill="1" applyBorder="1" applyAlignment="1">
      <alignment horizontal="center" vertical="center" wrapText="1"/>
    </xf>
    <xf numFmtId="0" fontId="23" fillId="20" borderId="70" xfId="0" applyFont="1" applyFill="1" applyBorder="1" applyAlignment="1">
      <alignment horizontal="center" vertical="center" wrapText="1"/>
    </xf>
    <xf numFmtId="0" fontId="23" fillId="20" borderId="156" xfId="0" applyFont="1" applyFill="1" applyBorder="1" applyAlignment="1">
      <alignment horizontal="center" vertical="center" wrapText="1"/>
    </xf>
    <xf numFmtId="0" fontId="23" fillId="20" borderId="67" xfId="0" applyFont="1" applyFill="1" applyBorder="1" applyAlignment="1">
      <alignment horizontal="center" vertical="center" wrapText="1"/>
    </xf>
    <xf numFmtId="2" fontId="84" fillId="20" borderId="154" xfId="0" applyNumberFormat="1" applyFont="1" applyFill="1" applyBorder="1" applyAlignment="1">
      <alignment horizontal="center" vertical="center" wrapText="1"/>
    </xf>
    <xf numFmtId="2" fontId="84" fillId="20" borderId="19" xfId="0" applyNumberFormat="1" applyFont="1" applyFill="1" applyBorder="1" applyAlignment="1">
      <alignment horizontal="center" vertical="center" wrapText="1"/>
    </xf>
    <xf numFmtId="2" fontId="84" fillId="20" borderId="153" xfId="0" applyNumberFormat="1" applyFont="1" applyFill="1" applyBorder="1" applyAlignment="1">
      <alignment horizontal="center" vertical="center" wrapText="1"/>
    </xf>
    <xf numFmtId="2" fontId="84" fillId="20" borderId="70" xfId="0" applyNumberFormat="1" applyFont="1" applyFill="1" applyBorder="1" applyAlignment="1">
      <alignment horizontal="center" vertical="center" wrapText="1"/>
    </xf>
    <xf numFmtId="2" fontId="84" fillId="20" borderId="156" xfId="0" applyNumberFormat="1" applyFont="1" applyFill="1" applyBorder="1" applyAlignment="1">
      <alignment horizontal="center" vertical="center" wrapText="1"/>
    </xf>
    <xf numFmtId="2" fontId="84" fillId="20" borderId="67" xfId="0" applyNumberFormat="1" applyFont="1" applyFill="1" applyBorder="1" applyAlignment="1">
      <alignment horizontal="center" vertical="center" wrapText="1"/>
    </xf>
    <xf numFmtId="49" fontId="33" fillId="0" borderId="68" xfId="0" applyNumberFormat="1" applyFont="1" applyFill="1" applyBorder="1" applyAlignment="1">
      <alignment horizontal="center" vertical="center"/>
    </xf>
    <xf numFmtId="49" fontId="33" fillId="0" borderId="15" xfId="0" applyNumberFormat="1" applyFont="1" applyFill="1" applyBorder="1" applyAlignment="1">
      <alignment horizontal="center" vertical="center"/>
    </xf>
    <xf numFmtId="49" fontId="33" fillId="0" borderId="158" xfId="0" applyNumberFormat="1" applyFont="1" applyFill="1" applyBorder="1" applyAlignment="1">
      <alignment horizontal="center" vertical="center"/>
    </xf>
    <xf numFmtId="49" fontId="33" fillId="0" borderId="69"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49" fontId="33" fillId="0" borderId="145" xfId="0" applyNumberFormat="1" applyFont="1" applyFill="1" applyBorder="1" applyAlignment="1">
      <alignment horizontal="center" vertical="center"/>
    </xf>
    <xf numFmtId="49" fontId="33" fillId="0" borderId="66"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49" fontId="33" fillId="0" borderId="159" xfId="0" applyNumberFormat="1" applyFont="1" applyFill="1" applyBorder="1" applyAlignment="1">
      <alignment horizontal="center" vertical="center"/>
    </xf>
    <xf numFmtId="2" fontId="47" fillId="0" borderId="154" xfId="0" applyNumberFormat="1" applyFont="1" applyBorder="1" applyAlignment="1">
      <alignment horizontal="center" vertical="center"/>
    </xf>
    <xf numFmtId="2" fontId="47" fillId="0" borderId="19" xfId="0" applyNumberFormat="1" applyFont="1" applyBorder="1" applyAlignment="1">
      <alignment horizontal="center" vertical="center"/>
    </xf>
    <xf numFmtId="2" fontId="47" fillId="0" borderId="153" xfId="0" applyNumberFormat="1" applyFont="1" applyBorder="1" applyAlignment="1">
      <alignment horizontal="center" vertical="center"/>
    </xf>
    <xf numFmtId="2" fontId="47" fillId="0" borderId="70" xfId="0" applyNumberFormat="1" applyFont="1" applyBorder="1" applyAlignment="1">
      <alignment horizontal="center" vertical="center"/>
    </xf>
    <xf numFmtId="2" fontId="47" fillId="0" borderId="156" xfId="0" applyNumberFormat="1" applyFont="1" applyBorder="1" applyAlignment="1">
      <alignment horizontal="center" vertical="center"/>
    </xf>
    <xf numFmtId="2" fontId="47" fillId="0" borderId="67" xfId="0" applyNumberFormat="1" applyFont="1" applyBorder="1" applyAlignment="1">
      <alignment horizontal="center" vertical="center"/>
    </xf>
    <xf numFmtId="49" fontId="33" fillId="0" borderId="68" xfId="0" applyNumberFormat="1" applyFont="1" applyFill="1" applyBorder="1" applyAlignment="1">
      <alignment vertical="center" wrapText="1"/>
    </xf>
    <xf numFmtId="49" fontId="33" fillId="0" borderId="15" xfId="0" applyNumberFormat="1" applyFont="1" applyFill="1" applyBorder="1" applyAlignment="1">
      <alignment vertical="center" wrapText="1"/>
    </xf>
    <xf numFmtId="49" fontId="33" fillId="0" borderId="158" xfId="0" applyNumberFormat="1" applyFont="1" applyFill="1" applyBorder="1" applyAlignment="1">
      <alignment vertical="center" wrapText="1"/>
    </xf>
    <xf numFmtId="49" fontId="33" fillId="0" borderId="69" xfId="0" applyNumberFormat="1" applyFont="1" applyFill="1" applyBorder="1" applyAlignment="1">
      <alignment vertical="center" wrapText="1"/>
    </xf>
    <xf numFmtId="49" fontId="33" fillId="0" borderId="0" xfId="0" applyNumberFormat="1" applyFont="1" applyFill="1" applyBorder="1" applyAlignment="1">
      <alignment vertical="center" wrapText="1"/>
    </xf>
    <xf numFmtId="49" fontId="33" fillId="0" borderId="145" xfId="0" applyNumberFormat="1" applyFont="1" applyFill="1" applyBorder="1" applyAlignment="1">
      <alignment vertical="center" wrapText="1"/>
    </xf>
    <xf numFmtId="49" fontId="33" fillId="0" borderId="66" xfId="0" applyNumberFormat="1" applyFont="1" applyFill="1" applyBorder="1" applyAlignment="1">
      <alignment vertical="center" wrapText="1"/>
    </xf>
    <xf numFmtId="49" fontId="33" fillId="0" borderId="13" xfId="0" applyNumberFormat="1" applyFont="1" applyFill="1" applyBorder="1" applyAlignment="1">
      <alignment vertical="center" wrapText="1"/>
    </xf>
    <xf numFmtId="49" fontId="33" fillId="0" borderId="159" xfId="0" applyNumberFormat="1" applyFont="1" applyFill="1" applyBorder="1" applyAlignment="1">
      <alignment vertical="center" wrapText="1"/>
    </xf>
    <xf numFmtId="0" fontId="21" fillId="0" borderId="153" xfId="0" applyFont="1" applyBorder="1"/>
    <xf numFmtId="0" fontId="21" fillId="0" borderId="0" xfId="0" applyFont="1" applyBorder="1"/>
    <xf numFmtId="0" fontId="21" fillId="0" borderId="145" xfId="0" applyFont="1" applyBorder="1"/>
    <xf numFmtId="0" fontId="21" fillId="0" borderId="153" xfId="0" applyFont="1" applyBorder="1" applyAlignment="1" applyProtection="1">
      <alignment vertical="center"/>
    </xf>
    <xf numFmtId="0" fontId="21" fillId="0" borderId="0" xfId="0" applyFont="1" applyBorder="1" applyAlignment="1" applyProtection="1">
      <alignment vertical="center"/>
    </xf>
    <xf numFmtId="0" fontId="21" fillId="0" borderId="145" xfId="0" applyFont="1" applyBorder="1" applyAlignment="1" applyProtection="1">
      <alignment vertical="center"/>
    </xf>
    <xf numFmtId="0" fontId="21" fillId="0" borderId="153" xfId="0" applyFont="1" applyBorder="1" applyProtection="1"/>
    <xf numFmtId="0" fontId="21" fillId="0" borderId="0" xfId="0" applyFont="1" applyBorder="1" applyProtection="1"/>
    <xf numFmtId="0" fontId="21" fillId="0" borderId="145" xfId="0" applyFont="1" applyBorder="1" applyProtection="1"/>
    <xf numFmtId="0" fontId="64" fillId="0" borderId="0" xfId="0" applyFont="1" applyAlignment="1" applyProtection="1">
      <alignment vertical="center" wrapText="1"/>
    </xf>
    <xf numFmtId="0" fontId="0" fillId="0" borderId="0" xfId="0" applyAlignment="1">
      <alignment wrapText="1"/>
    </xf>
    <xf numFmtId="2" fontId="47" fillId="0" borderId="157"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5" fillId="0" borderId="157" xfId="0" applyFont="1" applyBorder="1" applyAlignment="1">
      <alignment horizontal="center" vertical="center" wrapText="1"/>
    </xf>
    <xf numFmtId="49" fontId="33" fillId="0" borderId="22" xfId="0" applyNumberFormat="1" applyFont="1" applyFill="1" applyBorder="1" applyAlignment="1" applyProtection="1">
      <alignment vertical="center" wrapText="1"/>
    </xf>
    <xf numFmtId="0" fontId="0" fillId="0" borderId="14" xfId="0" applyFill="1" applyBorder="1" applyAlignment="1">
      <alignment vertical="center" wrapText="1"/>
    </xf>
    <xf numFmtId="0" fontId="0" fillId="0" borderId="155" xfId="0" applyFill="1" applyBorder="1" applyAlignment="1">
      <alignment vertical="center" wrapText="1"/>
    </xf>
    <xf numFmtId="0" fontId="0" fillId="0" borderId="22" xfId="0" applyFill="1" applyBorder="1" applyAlignment="1">
      <alignment vertical="center" wrapText="1"/>
    </xf>
    <xf numFmtId="0" fontId="59" fillId="0" borderId="0" xfId="0" applyFont="1" applyBorder="1" applyAlignment="1">
      <alignment vertical="center" wrapText="1"/>
    </xf>
    <xf numFmtId="0" fontId="25" fillId="0" borderId="22" xfId="0" applyFont="1" applyBorder="1" applyAlignment="1">
      <alignment horizontal="center"/>
    </xf>
    <xf numFmtId="0" fontId="25" fillId="0" borderId="14" xfId="0" applyFont="1" applyBorder="1" applyAlignment="1">
      <alignment horizontal="center"/>
    </xf>
    <xf numFmtId="0" fontId="25" fillId="0" borderId="20" xfId="0" applyFont="1" applyBorder="1" applyAlignment="1">
      <alignment horizontal="center"/>
    </xf>
    <xf numFmtId="0" fontId="50" fillId="0" borderId="0" xfId="0" applyFont="1" applyBorder="1" applyAlignment="1">
      <alignment horizontal="center" vertical="center" wrapText="1"/>
    </xf>
    <xf numFmtId="0" fontId="33" fillId="0" borderId="0" xfId="0" applyFont="1" applyBorder="1" applyAlignment="1">
      <alignment horizontal="center" vertical="center"/>
    </xf>
    <xf numFmtId="0" fontId="42" fillId="0" borderId="0" xfId="0" applyFont="1" applyBorder="1" applyAlignment="1">
      <alignment horizontal="center" vertical="center"/>
    </xf>
    <xf numFmtId="0" fontId="25" fillId="0" borderId="68" xfId="0" applyFont="1" applyBorder="1" applyAlignment="1">
      <alignment horizontal="center"/>
    </xf>
    <xf numFmtId="0" fontId="25" fillId="0" borderId="15" xfId="0" applyFont="1" applyBorder="1" applyAlignment="1">
      <alignment horizontal="center"/>
    </xf>
    <xf numFmtId="0" fontId="25" fillId="0" borderId="19" xfId="0" applyFont="1" applyBorder="1" applyAlignment="1">
      <alignment horizontal="center"/>
    </xf>
    <xf numFmtId="0" fontId="65" fillId="0" borderId="0" xfId="0" applyFont="1" applyBorder="1" applyAlignment="1" applyProtection="1">
      <alignment horizontal="center" vertical="center" wrapText="1"/>
    </xf>
    <xf numFmtId="0" fontId="64" fillId="0" borderId="0" xfId="0" applyFont="1" applyBorder="1" applyAlignment="1">
      <alignment horizontal="center" vertical="center" wrapText="1"/>
    </xf>
    <xf numFmtId="0" fontId="59" fillId="0" borderId="0" xfId="0" applyFont="1" applyBorder="1" applyAlignment="1" applyProtection="1">
      <alignment vertical="center" wrapText="1"/>
    </xf>
    <xf numFmtId="0" fontId="8" fillId="0" borderId="13" xfId="0" applyFont="1" applyBorder="1" applyAlignment="1">
      <alignment horizontal="left" vertical="center" wrapText="1"/>
    </xf>
    <xf numFmtId="0" fontId="158" fillId="0" borderId="133"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34"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35" xfId="0" applyFont="1" applyBorder="1" applyAlignment="1">
      <alignment horizontal="center" vertical="center" wrapText="1"/>
    </xf>
    <xf numFmtId="0" fontId="13" fillId="0" borderId="136" xfId="0" applyFont="1" applyBorder="1" applyAlignment="1">
      <alignment horizontal="center" vertical="center" wrapText="1"/>
    </xf>
    <xf numFmtId="0" fontId="13" fillId="0" borderId="137" xfId="0" applyFont="1" applyBorder="1" applyAlignment="1">
      <alignment horizontal="center" vertical="center" wrapText="1"/>
    </xf>
    <xf numFmtId="0" fontId="158" fillId="0" borderId="4" xfId="0" applyFont="1" applyBorder="1" applyAlignment="1">
      <alignment horizontal="center" vertical="center" wrapText="1"/>
    </xf>
    <xf numFmtId="0" fontId="101" fillId="0" borderId="6" xfId="0" applyFont="1" applyBorder="1" applyAlignment="1">
      <alignment horizontal="center" vertical="center" wrapText="1"/>
    </xf>
    <xf numFmtId="0" fontId="101" fillId="0" borderId="5" xfId="0" applyFont="1" applyBorder="1" applyAlignment="1">
      <alignment horizontal="center" vertical="center" wrapText="1"/>
    </xf>
    <xf numFmtId="0" fontId="101" fillId="0" borderId="3"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2" xfId="0" applyFont="1" applyBorder="1" applyAlignment="1">
      <alignment horizontal="center" vertical="center" wrapText="1"/>
    </xf>
    <xf numFmtId="0" fontId="101" fillId="0" borderId="7" xfId="0" applyFont="1" applyBorder="1" applyAlignment="1">
      <alignment horizontal="center" vertical="center" wrapText="1"/>
    </xf>
    <xf numFmtId="0" fontId="101" fillId="0" borderId="9" xfId="0" applyFont="1" applyBorder="1" applyAlignment="1">
      <alignment horizontal="center" vertical="center" wrapText="1"/>
    </xf>
    <xf numFmtId="0" fontId="101" fillId="0" borderId="8" xfId="0" applyFont="1" applyBorder="1" applyAlignment="1">
      <alignment horizontal="center" vertical="center" wrapText="1"/>
    </xf>
    <xf numFmtId="0" fontId="162" fillId="0" borderId="4" xfId="0" applyFont="1" applyBorder="1" applyAlignment="1">
      <alignment vertical="center" wrapText="1"/>
    </xf>
    <xf numFmtId="0" fontId="0" fillId="0" borderId="6" xfId="0" applyBorder="1" applyAlignment="1">
      <alignment wrapText="1"/>
    </xf>
    <xf numFmtId="0" fontId="0" fillId="0" borderId="5" xfId="0" applyBorder="1" applyAlignment="1">
      <alignment wrapText="1"/>
    </xf>
    <xf numFmtId="0" fontId="0" fillId="0" borderId="3"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8" xfId="0" applyBorder="1" applyAlignment="1">
      <alignment wrapText="1"/>
    </xf>
    <xf numFmtId="0" fontId="164" fillId="0" borderId="27" xfId="0" applyFont="1" applyBorder="1" applyAlignment="1">
      <alignment horizontal="center" vertical="center"/>
    </xf>
    <xf numFmtId="0" fontId="102" fillId="0" borderId="38" xfId="0" applyFont="1" applyBorder="1" applyAlignment="1">
      <alignment horizontal="center" vertical="center"/>
    </xf>
    <xf numFmtId="0" fontId="102" fillId="0" borderId="139" xfId="0" applyFont="1" applyBorder="1" applyAlignment="1">
      <alignment horizontal="center" vertical="center"/>
    </xf>
    <xf numFmtId="0" fontId="164" fillId="0" borderId="38" xfId="0" applyFont="1" applyBorder="1" applyAlignment="1">
      <alignment horizontal="center" vertical="center"/>
    </xf>
    <xf numFmtId="0" fontId="164" fillId="0" borderId="139" xfId="0" applyFont="1" applyBorder="1" applyAlignment="1">
      <alignment horizontal="center" vertical="center"/>
    </xf>
    <xf numFmtId="0" fontId="96" fillId="0" borderId="0" xfId="0" applyFont="1" applyAlignment="1">
      <alignment horizontal="center" vertical="center" wrapText="1"/>
    </xf>
    <xf numFmtId="0" fontId="0" fillId="0" borderId="0" xfId="0" applyAlignment="1">
      <alignment horizontal="center" vertical="center" wrapText="1"/>
    </xf>
    <xf numFmtId="0" fontId="212" fillId="21" borderId="0" xfId="0" applyFont="1" applyFill="1" applyAlignment="1">
      <alignment vertical="top"/>
    </xf>
    <xf numFmtId="0" fontId="101" fillId="0" borderId="0" xfId="0" applyFont="1" applyFill="1" applyAlignment="1" applyProtection="1">
      <alignment vertical="center" wrapText="1"/>
    </xf>
    <xf numFmtId="0" fontId="101" fillId="0" borderId="0" xfId="0" applyFont="1" applyAlignment="1">
      <alignment vertical="center" wrapText="1"/>
    </xf>
    <xf numFmtId="0" fontId="92" fillId="0" borderId="13" xfId="0" applyFont="1" applyFill="1" applyBorder="1" applyAlignment="1">
      <alignment horizontal="center" vertical="center"/>
    </xf>
    <xf numFmtId="0" fontId="0" fillId="0" borderId="13" xfId="0" applyFill="1" applyBorder="1" applyAlignment="1">
      <alignment horizontal="center" vertical="center"/>
    </xf>
    <xf numFmtId="49" fontId="8" fillId="0" borderId="13" xfId="0" applyNumberFormat="1" applyFont="1" applyFill="1" applyBorder="1" applyAlignment="1">
      <alignment horizontal="left" vertical="center" wrapText="1"/>
    </xf>
    <xf numFmtId="0" fontId="5" fillId="0" borderId="0" xfId="0" applyFont="1" applyBorder="1" applyAlignment="1">
      <alignment horizontal="left"/>
    </xf>
    <xf numFmtId="0" fontId="5" fillId="0" borderId="0" xfId="0" applyFont="1" applyAlignment="1">
      <alignment horizontal="left"/>
    </xf>
    <xf numFmtId="0" fontId="64" fillId="21" borderId="13" xfId="0" applyNumberFormat="1" applyFont="1" applyFill="1" applyBorder="1" applyAlignment="1">
      <alignment horizontal="center"/>
    </xf>
    <xf numFmtId="0" fontId="64" fillId="21" borderId="13" xfId="0" applyNumberFormat="1" applyFont="1" applyFill="1" applyBorder="1" applyAlignment="1">
      <alignment horizontal="center" vertical="center" wrapText="1"/>
    </xf>
    <xf numFmtId="0" fontId="64" fillId="21" borderId="32" xfId="0" applyNumberFormat="1" applyFont="1" applyFill="1" applyBorder="1" applyAlignment="1">
      <alignment horizontal="center" vertical="center" wrapText="1"/>
    </xf>
    <xf numFmtId="0" fontId="64" fillId="21" borderId="1" xfId="0" applyNumberFormat="1" applyFont="1" applyFill="1" applyBorder="1" applyAlignment="1">
      <alignment horizontal="center" vertical="center"/>
    </xf>
    <xf numFmtId="0" fontId="56" fillId="21" borderId="1" xfId="0" applyNumberFormat="1" applyFont="1" applyFill="1" applyBorder="1" applyAlignment="1">
      <alignment horizontal="center" vertical="center"/>
    </xf>
    <xf numFmtId="0" fontId="64" fillId="21" borderId="12" xfId="0" applyNumberFormat="1" applyFont="1" applyFill="1" applyBorder="1" applyAlignment="1">
      <alignment horizontal="center" vertical="center"/>
    </xf>
    <xf numFmtId="0" fontId="56" fillId="21" borderId="12" xfId="0" applyNumberFormat="1" applyFont="1" applyFill="1" applyBorder="1" applyAlignment="1">
      <alignment horizontal="center" vertical="center"/>
    </xf>
    <xf numFmtId="49" fontId="64" fillId="21" borderId="12"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657225</xdr:colOff>
      <xdr:row>72</xdr:row>
      <xdr:rowOff>19050</xdr:rowOff>
    </xdr:from>
    <xdr:to>
      <xdr:col>12</xdr:col>
      <xdr:colOff>542925</xdr:colOff>
      <xdr:row>76</xdr:row>
      <xdr:rowOff>4083</xdr:rowOff>
    </xdr:to>
    <xdr:sp macro="" textlink="">
      <xdr:nvSpPr>
        <xdr:cNvPr id="19492" name="AutoShape 36">
          <a:extLst>
            <a:ext uri="{FF2B5EF4-FFF2-40B4-BE49-F238E27FC236}">
              <a16:creationId xmlns:a16="http://schemas.microsoft.com/office/drawing/2014/main" id="{00000000-0008-0000-0000-0000244C0000}"/>
            </a:ext>
          </a:extLst>
        </xdr:cNvPr>
        <xdr:cNvSpPr>
          <a:spLocks noChangeAspect="1" noChangeArrowheads="1"/>
        </xdr:cNvSpPr>
      </xdr:nvSpPr>
      <xdr:spPr bwMode="auto">
        <a:xfrm>
          <a:off x="5991225" y="29698950"/>
          <a:ext cx="4038600" cy="1362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220200</xdr:colOff>
      <xdr:row>0</xdr:row>
      <xdr:rowOff>209550</xdr:rowOff>
    </xdr:from>
    <xdr:to>
      <xdr:col>15</xdr:col>
      <xdr:colOff>334498</xdr:colOff>
      <xdr:row>7</xdr:row>
      <xdr:rowOff>190500</xdr:rowOff>
    </xdr:to>
    <xdr:pic>
      <xdr:nvPicPr>
        <xdr:cNvPr id="6" name="Picture 5">
          <a:extLst>
            <a:ext uri="{FF2B5EF4-FFF2-40B4-BE49-F238E27FC236}">
              <a16:creationId xmlns:a16="http://schemas.microsoft.com/office/drawing/2014/main" id="{DD9D386A-58AE-4108-8AF9-4BA3AEA8F3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200" y="209550"/>
          <a:ext cx="11887198" cy="2419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13</xdr:row>
      <xdr:rowOff>0</xdr:rowOff>
    </xdr:from>
    <xdr:to>
      <xdr:col>9</xdr:col>
      <xdr:colOff>419100</xdr:colOff>
      <xdr:row>13</xdr:row>
      <xdr:rowOff>0</xdr:rowOff>
    </xdr:to>
    <xdr:sp macro="" textlink="" fLocksText="0">
      <xdr:nvSpPr>
        <xdr:cNvPr id="22784" name="Rectangle 2">
          <a:extLst>
            <a:ext uri="{FF2B5EF4-FFF2-40B4-BE49-F238E27FC236}">
              <a16:creationId xmlns:a16="http://schemas.microsoft.com/office/drawing/2014/main" id="{00000000-0008-0000-0100-000000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785" name="Rectangle 4">
          <a:extLst>
            <a:ext uri="{FF2B5EF4-FFF2-40B4-BE49-F238E27FC236}">
              <a16:creationId xmlns:a16="http://schemas.microsoft.com/office/drawing/2014/main" id="{00000000-0008-0000-0100-000001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twoCellAnchor>
    <xdr:from>
      <xdr:col>0</xdr:col>
      <xdr:colOff>409575</xdr:colOff>
      <xdr:row>13</xdr:row>
      <xdr:rowOff>0</xdr:rowOff>
    </xdr:from>
    <xdr:to>
      <xdr:col>9</xdr:col>
      <xdr:colOff>419100</xdr:colOff>
      <xdr:row>13</xdr:row>
      <xdr:rowOff>0</xdr:rowOff>
    </xdr:to>
    <xdr:sp macro="" textlink="" fLocksText="0">
      <xdr:nvSpPr>
        <xdr:cNvPr id="22786" name="Rectangle 15">
          <a:extLst>
            <a:ext uri="{FF2B5EF4-FFF2-40B4-BE49-F238E27FC236}">
              <a16:creationId xmlns:a16="http://schemas.microsoft.com/office/drawing/2014/main" id="{00000000-0008-0000-0100-000002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787" name="Rectangle 16">
          <a:extLst>
            <a:ext uri="{FF2B5EF4-FFF2-40B4-BE49-F238E27FC236}">
              <a16:creationId xmlns:a16="http://schemas.microsoft.com/office/drawing/2014/main" id="{00000000-0008-0000-0100-000003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twoCellAnchor>
    <xdr:from>
      <xdr:col>0</xdr:col>
      <xdr:colOff>409575</xdr:colOff>
      <xdr:row>13</xdr:row>
      <xdr:rowOff>0</xdr:rowOff>
    </xdr:from>
    <xdr:to>
      <xdr:col>9</xdr:col>
      <xdr:colOff>419100</xdr:colOff>
      <xdr:row>13</xdr:row>
      <xdr:rowOff>0</xdr:rowOff>
    </xdr:to>
    <xdr:sp macro="" textlink="" fLocksText="0">
      <xdr:nvSpPr>
        <xdr:cNvPr id="22789" name="Rectangle 2">
          <a:extLst>
            <a:ext uri="{FF2B5EF4-FFF2-40B4-BE49-F238E27FC236}">
              <a16:creationId xmlns:a16="http://schemas.microsoft.com/office/drawing/2014/main" id="{00000000-0008-0000-0100-000005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790" name="Rectangle 4">
          <a:extLst>
            <a:ext uri="{FF2B5EF4-FFF2-40B4-BE49-F238E27FC236}">
              <a16:creationId xmlns:a16="http://schemas.microsoft.com/office/drawing/2014/main" id="{00000000-0008-0000-0100-000006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twoCellAnchor>
    <xdr:from>
      <xdr:col>0</xdr:col>
      <xdr:colOff>409575</xdr:colOff>
      <xdr:row>13</xdr:row>
      <xdr:rowOff>0</xdr:rowOff>
    </xdr:from>
    <xdr:to>
      <xdr:col>9</xdr:col>
      <xdr:colOff>419100</xdr:colOff>
      <xdr:row>13</xdr:row>
      <xdr:rowOff>0</xdr:rowOff>
    </xdr:to>
    <xdr:sp macro="" textlink="" fLocksText="0">
      <xdr:nvSpPr>
        <xdr:cNvPr id="22791" name="Rectangle 15">
          <a:extLst>
            <a:ext uri="{FF2B5EF4-FFF2-40B4-BE49-F238E27FC236}">
              <a16:creationId xmlns:a16="http://schemas.microsoft.com/office/drawing/2014/main" id="{00000000-0008-0000-0100-000007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792" name="Rectangle 16">
          <a:extLst>
            <a:ext uri="{FF2B5EF4-FFF2-40B4-BE49-F238E27FC236}">
              <a16:creationId xmlns:a16="http://schemas.microsoft.com/office/drawing/2014/main" id="{00000000-0008-0000-0100-000008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twoCellAnchor>
    <xdr:from>
      <xdr:col>0</xdr:col>
      <xdr:colOff>409575</xdr:colOff>
      <xdr:row>13</xdr:row>
      <xdr:rowOff>0</xdr:rowOff>
    </xdr:from>
    <xdr:to>
      <xdr:col>9</xdr:col>
      <xdr:colOff>419100</xdr:colOff>
      <xdr:row>13</xdr:row>
      <xdr:rowOff>0</xdr:rowOff>
    </xdr:to>
    <xdr:sp macro="" textlink="" fLocksText="0">
      <xdr:nvSpPr>
        <xdr:cNvPr id="22794" name="Rectangle 2">
          <a:extLst>
            <a:ext uri="{FF2B5EF4-FFF2-40B4-BE49-F238E27FC236}">
              <a16:creationId xmlns:a16="http://schemas.microsoft.com/office/drawing/2014/main" id="{00000000-0008-0000-0100-00000A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795" name="Rectangle 4">
          <a:extLst>
            <a:ext uri="{FF2B5EF4-FFF2-40B4-BE49-F238E27FC236}">
              <a16:creationId xmlns:a16="http://schemas.microsoft.com/office/drawing/2014/main" id="{00000000-0008-0000-0100-00000B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twoCellAnchor>
    <xdr:from>
      <xdr:col>0</xdr:col>
      <xdr:colOff>409575</xdr:colOff>
      <xdr:row>13</xdr:row>
      <xdr:rowOff>0</xdr:rowOff>
    </xdr:from>
    <xdr:to>
      <xdr:col>9</xdr:col>
      <xdr:colOff>419100</xdr:colOff>
      <xdr:row>13</xdr:row>
      <xdr:rowOff>0</xdr:rowOff>
    </xdr:to>
    <xdr:sp macro="" textlink="" fLocksText="0">
      <xdr:nvSpPr>
        <xdr:cNvPr id="22796" name="Rectangle 15">
          <a:extLst>
            <a:ext uri="{FF2B5EF4-FFF2-40B4-BE49-F238E27FC236}">
              <a16:creationId xmlns:a16="http://schemas.microsoft.com/office/drawing/2014/main" id="{00000000-0008-0000-0100-00000C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797" name="Rectangle 16">
          <a:extLst>
            <a:ext uri="{FF2B5EF4-FFF2-40B4-BE49-F238E27FC236}">
              <a16:creationId xmlns:a16="http://schemas.microsoft.com/office/drawing/2014/main" id="{00000000-0008-0000-0100-00000D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twoCellAnchor>
    <xdr:from>
      <xdr:col>0</xdr:col>
      <xdr:colOff>409575</xdr:colOff>
      <xdr:row>13</xdr:row>
      <xdr:rowOff>0</xdr:rowOff>
    </xdr:from>
    <xdr:to>
      <xdr:col>9</xdr:col>
      <xdr:colOff>419100</xdr:colOff>
      <xdr:row>13</xdr:row>
      <xdr:rowOff>0</xdr:rowOff>
    </xdr:to>
    <xdr:sp macro="" textlink="" fLocksText="0">
      <xdr:nvSpPr>
        <xdr:cNvPr id="22799" name="Rectangle 2">
          <a:extLst>
            <a:ext uri="{FF2B5EF4-FFF2-40B4-BE49-F238E27FC236}">
              <a16:creationId xmlns:a16="http://schemas.microsoft.com/office/drawing/2014/main" id="{00000000-0008-0000-0100-00000F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800" name="Rectangle 4">
          <a:extLst>
            <a:ext uri="{FF2B5EF4-FFF2-40B4-BE49-F238E27FC236}">
              <a16:creationId xmlns:a16="http://schemas.microsoft.com/office/drawing/2014/main" id="{00000000-0008-0000-0100-000010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twoCellAnchor>
    <xdr:from>
      <xdr:col>0</xdr:col>
      <xdr:colOff>409575</xdr:colOff>
      <xdr:row>13</xdr:row>
      <xdr:rowOff>0</xdr:rowOff>
    </xdr:from>
    <xdr:to>
      <xdr:col>9</xdr:col>
      <xdr:colOff>419100</xdr:colOff>
      <xdr:row>13</xdr:row>
      <xdr:rowOff>0</xdr:rowOff>
    </xdr:to>
    <xdr:sp macro="" textlink="" fLocksText="0">
      <xdr:nvSpPr>
        <xdr:cNvPr id="22801" name="Rectangle 15">
          <a:extLst>
            <a:ext uri="{FF2B5EF4-FFF2-40B4-BE49-F238E27FC236}">
              <a16:creationId xmlns:a16="http://schemas.microsoft.com/office/drawing/2014/main" id="{00000000-0008-0000-0100-000011590000}"/>
            </a:ext>
          </a:extLst>
        </xdr:cNvPr>
        <xdr:cNvSpPr>
          <a:spLocks noChangeArrowheads="1"/>
        </xdr:cNvSpPr>
      </xdr:nvSpPr>
      <xdr:spPr bwMode="auto">
        <a:xfrm>
          <a:off x="409575" y="4895850"/>
          <a:ext cx="7667625" cy="0"/>
        </a:xfrm>
        <a:prstGeom prst="rect">
          <a:avLst/>
        </a:prstGeom>
        <a:noFill/>
        <a:ln w="9525">
          <a:noFill/>
          <a:miter lim="800000"/>
          <a:headEnd/>
          <a:tailEnd/>
        </a:ln>
      </xdr:spPr>
    </xdr:sp>
    <xdr:clientData fLocksWithSheet="0"/>
  </xdr:twoCellAnchor>
  <xdr:twoCellAnchor>
    <xdr:from>
      <xdr:col>0</xdr:col>
      <xdr:colOff>409575</xdr:colOff>
      <xdr:row>6</xdr:row>
      <xdr:rowOff>0</xdr:rowOff>
    </xdr:from>
    <xdr:to>
      <xdr:col>9</xdr:col>
      <xdr:colOff>419100</xdr:colOff>
      <xdr:row>6</xdr:row>
      <xdr:rowOff>0</xdr:rowOff>
    </xdr:to>
    <xdr:sp macro="" textlink="" fLocksText="0">
      <xdr:nvSpPr>
        <xdr:cNvPr id="22802" name="Rectangle 16">
          <a:extLst>
            <a:ext uri="{FF2B5EF4-FFF2-40B4-BE49-F238E27FC236}">
              <a16:creationId xmlns:a16="http://schemas.microsoft.com/office/drawing/2014/main" id="{00000000-0008-0000-0100-000012590000}"/>
            </a:ext>
          </a:extLst>
        </xdr:cNvPr>
        <xdr:cNvSpPr>
          <a:spLocks noChangeArrowheads="1"/>
        </xdr:cNvSpPr>
      </xdr:nvSpPr>
      <xdr:spPr bwMode="auto">
        <a:xfrm>
          <a:off x="409575" y="2495550"/>
          <a:ext cx="7667625" cy="0"/>
        </a:xfrm>
        <a:prstGeom prst="rect">
          <a:avLst/>
        </a:prstGeom>
        <a:noFill/>
        <a:ln w="9525">
          <a:noFill/>
          <a:miter lim="800000"/>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152401</xdr:colOff>
      <xdr:row>5</xdr:row>
      <xdr:rowOff>95250</xdr:rowOff>
    </xdr:from>
    <xdr:to>
      <xdr:col>2</xdr:col>
      <xdr:colOff>845257</xdr:colOff>
      <xdr:row>9</xdr:row>
      <xdr:rowOff>228601</xdr:rowOff>
    </xdr:to>
    <xdr:pic>
      <xdr:nvPicPr>
        <xdr:cNvPr id="21537" name="Picture 2" descr="State seal image.bmp">
          <a:extLst>
            <a:ext uri="{FF2B5EF4-FFF2-40B4-BE49-F238E27FC236}">
              <a16:creationId xmlns:a16="http://schemas.microsoft.com/office/drawing/2014/main" id="{00000000-0008-0000-0200-000021540000}"/>
            </a:ext>
          </a:extLst>
        </xdr:cNvPr>
        <xdr:cNvPicPr>
          <a:picLocks noChangeAspect="1"/>
        </xdr:cNvPicPr>
      </xdr:nvPicPr>
      <xdr:blipFill>
        <a:blip xmlns:r="http://schemas.openxmlformats.org/officeDocument/2006/relationships" r:embed="rId1" cstate="print">
          <a:grayscl/>
        </a:blip>
        <a:srcRect/>
        <a:stretch>
          <a:fillRect/>
        </a:stretch>
      </xdr:blipFill>
      <xdr:spPr bwMode="auto">
        <a:xfrm>
          <a:off x="400051" y="1943100"/>
          <a:ext cx="1435806" cy="1409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
  <sheetViews>
    <sheetView showGridLines="0" tabSelected="1" view="pageBreakPreview" zoomScale="50" zoomScaleNormal="50" zoomScaleSheetLayoutView="50" workbookViewId="0">
      <selection activeCell="K14" sqref="K14"/>
    </sheetView>
  </sheetViews>
  <sheetFormatPr defaultColWidth="8.88671875" defaultRowHeight="18.75"/>
  <cols>
    <col min="1" max="9" width="8.88671875" style="497"/>
    <col min="10" max="10" width="10.109375" style="497" customWidth="1"/>
    <col min="11" max="12" width="10.21875" style="497" customWidth="1"/>
    <col min="13" max="16384" width="8.88671875" style="497"/>
  </cols>
  <sheetData>
    <row r="1" spans="1:17" s="486" customFormat="1" ht="25.5" customHeight="1">
      <c r="D1" s="529"/>
      <c r="E1" s="529"/>
      <c r="G1" s="529"/>
      <c r="H1" s="529"/>
      <c r="I1" s="529"/>
    </row>
    <row r="2" spans="1:17" s="486" customFormat="1" ht="25.5" customHeight="1">
      <c r="D2" s="529"/>
      <c r="E2" s="529"/>
      <c r="G2" s="529"/>
      <c r="H2" s="529"/>
      <c r="I2" s="529"/>
    </row>
    <row r="3" spans="1:17" s="486" customFormat="1" ht="30" customHeight="1">
      <c r="B3" s="530"/>
      <c r="C3" s="530"/>
      <c r="D3" s="542"/>
      <c r="E3" s="543"/>
      <c r="F3" s="543"/>
      <c r="G3" s="542"/>
      <c r="H3" s="542"/>
      <c r="I3" s="542"/>
      <c r="J3" s="544"/>
      <c r="K3" s="531"/>
    </row>
    <row r="4" spans="1:17" s="486" customFormat="1" ht="30" customHeight="1">
      <c r="B4" s="530"/>
      <c r="C4" s="530"/>
      <c r="D4" s="542"/>
      <c r="E4" s="543"/>
      <c r="F4" s="543"/>
      <c r="G4" s="542"/>
      <c r="H4" s="542"/>
      <c r="I4" s="542"/>
      <c r="J4" s="544"/>
      <c r="K4" s="531"/>
    </row>
    <row r="5" spans="1:17" s="486" customFormat="1" ht="30" customHeight="1">
      <c r="B5" s="530"/>
      <c r="C5" s="530"/>
      <c r="D5" s="542"/>
      <c r="E5" s="543"/>
      <c r="F5" s="543"/>
      <c r="G5" s="542"/>
      <c r="H5" s="542"/>
      <c r="I5" s="542"/>
      <c r="J5" s="544"/>
      <c r="K5" s="531"/>
    </row>
    <row r="6" spans="1:17" s="486" customFormat="1" ht="25.5" customHeight="1" thickBot="1">
      <c r="B6" s="530"/>
      <c r="C6" s="530"/>
      <c r="D6" s="532"/>
      <c r="E6" s="532"/>
      <c r="F6" s="532"/>
      <c r="G6" s="532"/>
      <c r="H6" s="532"/>
      <c r="I6" s="533"/>
      <c r="J6" s="534"/>
      <c r="K6" s="535"/>
      <c r="L6" s="536"/>
      <c r="M6" s="536"/>
      <c r="N6" s="536"/>
      <c r="O6" s="536"/>
      <c r="P6" s="485"/>
    </row>
    <row r="7" spans="1:17" s="486" customFormat="1" ht="25.5" customHeight="1">
      <c r="B7" s="530"/>
      <c r="C7" s="530"/>
      <c r="D7" s="528"/>
      <c r="E7" s="341"/>
      <c r="F7" s="341"/>
      <c r="G7" s="528"/>
      <c r="H7" s="528"/>
      <c r="I7" s="528"/>
      <c r="J7" s="528"/>
      <c r="K7" s="484"/>
      <c r="L7" s="485"/>
      <c r="N7" s="485"/>
    </row>
    <row r="8" spans="1:17" s="486" customFormat="1" ht="25.5" customHeight="1">
      <c r="B8" s="530"/>
      <c r="C8" s="530"/>
      <c r="D8" s="537"/>
      <c r="E8" s="537"/>
      <c r="F8" s="537"/>
      <c r="G8" s="537"/>
      <c r="H8" s="537"/>
      <c r="I8" s="537"/>
      <c r="J8" s="537" t="s">
        <v>1248</v>
      </c>
      <c r="K8" s="538"/>
    </row>
    <row r="9" spans="1:17" s="486" customFormat="1" ht="25.5" customHeight="1">
      <c r="A9" s="813" t="s">
        <v>1255</v>
      </c>
      <c r="B9" s="530"/>
      <c r="C9" s="530"/>
      <c r="E9" s="211"/>
      <c r="F9" s="538"/>
      <c r="G9" s="538"/>
      <c r="H9" s="538"/>
      <c r="I9" s="538"/>
      <c r="K9" s="211"/>
      <c r="L9" s="538"/>
    </row>
    <row r="10" spans="1:17" s="486" customFormat="1" ht="22.5">
      <c r="B10" s="530"/>
      <c r="C10" s="530"/>
      <c r="K10" s="539"/>
    </row>
    <row r="11" spans="1:17" s="486" customFormat="1" ht="20.25" customHeight="1">
      <c r="A11" s="842" t="s">
        <v>1243</v>
      </c>
      <c r="B11" s="843"/>
      <c r="C11" s="843"/>
      <c r="D11" s="843"/>
      <c r="E11" s="843"/>
      <c r="F11" s="843"/>
      <c r="G11" s="843"/>
      <c r="H11" s="843"/>
      <c r="I11" s="843"/>
      <c r="J11" s="843"/>
      <c r="K11" s="843"/>
      <c r="L11" s="843"/>
      <c r="M11" s="843"/>
      <c r="N11" s="843"/>
      <c r="O11" s="843"/>
    </row>
    <row r="12" spans="1:17" s="540" customFormat="1" ht="48.75" customHeight="1">
      <c r="A12" s="843"/>
      <c r="B12" s="843"/>
      <c r="C12" s="843"/>
      <c r="D12" s="843"/>
      <c r="E12" s="843"/>
      <c r="F12" s="843"/>
      <c r="G12" s="843"/>
      <c r="H12" s="843"/>
      <c r="I12" s="843"/>
      <c r="J12" s="843"/>
      <c r="K12" s="843"/>
      <c r="L12" s="843"/>
      <c r="M12" s="843"/>
      <c r="N12" s="843"/>
      <c r="O12" s="843"/>
    </row>
    <row r="13" spans="1:17" s="378" customFormat="1" ht="31.5" customHeight="1"/>
    <row r="14" spans="1:17" s="378" customFormat="1" ht="31.5" customHeight="1">
      <c r="A14" s="350" t="s">
        <v>1518</v>
      </c>
      <c r="B14" s="350"/>
      <c r="C14" s="575"/>
      <c r="D14" s="575"/>
      <c r="E14" s="575"/>
      <c r="F14" s="575"/>
      <c r="G14" s="575"/>
      <c r="H14" s="575"/>
      <c r="I14" s="575"/>
      <c r="J14" s="575"/>
      <c r="K14" s="575"/>
      <c r="L14" s="575"/>
      <c r="M14" s="575"/>
      <c r="N14" s="575"/>
      <c r="O14" s="575"/>
      <c r="P14" s="575"/>
      <c r="Q14" s="541"/>
    </row>
    <row r="15" spans="1:17" s="378" customFormat="1" ht="31.5" customHeight="1">
      <c r="A15" s="350" t="s">
        <v>1519</v>
      </c>
      <c r="B15" s="350"/>
      <c r="C15" s="575"/>
      <c r="D15" s="575"/>
      <c r="E15" s="575"/>
      <c r="F15" s="575"/>
      <c r="G15" s="575"/>
      <c r="H15" s="575"/>
      <c r="I15" s="575"/>
      <c r="J15" s="575"/>
      <c r="K15" s="575"/>
      <c r="L15" s="575"/>
      <c r="M15" s="575"/>
      <c r="N15" s="575"/>
      <c r="O15" s="575"/>
      <c r="P15" s="575"/>
      <c r="Q15" s="541"/>
    </row>
    <row r="16" spans="1:17" s="575" customFormat="1" ht="31.5" customHeight="1">
      <c r="A16" s="350" t="s">
        <v>1521</v>
      </c>
      <c r="B16" s="350"/>
      <c r="Q16" s="541"/>
    </row>
    <row r="17" spans="1:17" s="575" customFormat="1" ht="31.5" customHeight="1">
      <c r="A17" s="552" t="s">
        <v>1520</v>
      </c>
      <c r="B17" s="350"/>
      <c r="Q17" s="541"/>
    </row>
    <row r="18" spans="1:17" s="378" customFormat="1" ht="11.25" customHeight="1">
      <c r="A18" s="350"/>
      <c r="B18" s="350"/>
      <c r="C18" s="575"/>
      <c r="D18" s="575"/>
      <c r="E18" s="575"/>
      <c r="F18" s="575"/>
      <c r="G18" s="575"/>
      <c r="H18" s="575"/>
      <c r="I18" s="575"/>
      <c r="J18" s="575"/>
      <c r="K18" s="575"/>
      <c r="L18" s="575"/>
      <c r="M18" s="575"/>
      <c r="N18" s="575"/>
      <c r="O18" s="575"/>
      <c r="P18" s="575"/>
      <c r="Q18" s="541"/>
    </row>
    <row r="19" spans="1:17" s="378" customFormat="1" ht="27.75" customHeight="1">
      <c r="A19" s="837" t="s">
        <v>1500</v>
      </c>
      <c r="B19" s="838"/>
      <c r="C19" s="541"/>
      <c r="D19" s="541"/>
      <c r="E19" s="541"/>
      <c r="F19" s="541"/>
      <c r="G19" s="541"/>
      <c r="H19" s="541"/>
      <c r="I19" s="541"/>
      <c r="J19" s="541"/>
      <c r="K19" s="541"/>
      <c r="L19" s="541"/>
      <c r="M19" s="541"/>
      <c r="N19" s="541"/>
      <c r="O19" s="759"/>
      <c r="P19" s="759"/>
    </row>
    <row r="20" spans="1:17" s="378" customFormat="1" ht="29.1" customHeight="1">
      <c r="A20" s="837" t="s">
        <v>1501</v>
      </c>
      <c r="B20" s="839"/>
      <c r="C20" s="759"/>
      <c r="D20" s="759"/>
      <c r="E20" s="759"/>
      <c r="F20" s="759"/>
      <c r="G20" s="759"/>
      <c r="H20" s="759"/>
      <c r="I20" s="759"/>
      <c r="J20" s="759"/>
      <c r="K20" s="759"/>
      <c r="L20" s="759"/>
      <c r="M20" s="759"/>
      <c r="N20" s="759"/>
      <c r="O20" s="759"/>
      <c r="P20" s="759"/>
    </row>
    <row r="21" spans="1:17" s="378" customFormat="1" ht="12" customHeight="1">
      <c r="A21" s="350"/>
      <c r="B21" s="839"/>
      <c r="C21" s="759"/>
      <c r="D21" s="759"/>
      <c r="E21" s="759"/>
      <c r="F21" s="759"/>
      <c r="G21" s="759"/>
      <c r="H21" s="759"/>
      <c r="I21" s="759"/>
      <c r="J21" s="759"/>
      <c r="K21" s="759"/>
      <c r="L21" s="759"/>
      <c r="M21" s="759"/>
      <c r="N21" s="759"/>
      <c r="O21" s="759"/>
      <c r="P21" s="759"/>
    </row>
    <row r="22" spans="1:17" s="378" customFormat="1" ht="29.1" customHeight="1">
      <c r="A22" s="837" t="s">
        <v>1502</v>
      </c>
      <c r="B22" s="839"/>
      <c r="C22" s="759"/>
      <c r="D22" s="759"/>
      <c r="E22" s="759"/>
      <c r="F22" s="759"/>
      <c r="G22" s="759"/>
      <c r="H22" s="759"/>
      <c r="I22" s="759"/>
      <c r="J22" s="759"/>
      <c r="K22" s="759"/>
      <c r="L22" s="759"/>
      <c r="M22" s="759"/>
      <c r="N22" s="759"/>
      <c r="O22" s="759"/>
      <c r="P22" s="759"/>
    </row>
    <row r="23" spans="1:17" s="378" customFormat="1" ht="29.1" customHeight="1">
      <c r="A23" s="837" t="s">
        <v>1503</v>
      </c>
      <c r="B23" s="839"/>
      <c r="C23" s="759"/>
      <c r="D23" s="759"/>
      <c r="E23" s="759"/>
      <c r="F23" s="759"/>
      <c r="G23" s="759"/>
      <c r="H23" s="759"/>
      <c r="I23" s="759"/>
      <c r="J23" s="759"/>
      <c r="K23" s="759"/>
      <c r="L23" s="759"/>
      <c r="M23" s="759"/>
      <c r="N23" s="759"/>
      <c r="O23" s="759"/>
      <c r="P23" s="759"/>
    </row>
    <row r="24" spans="1:17" s="378" customFormat="1" ht="12" customHeight="1">
      <c r="A24" s="839"/>
      <c r="B24" s="839"/>
      <c r="C24" s="759"/>
      <c r="D24" s="759"/>
      <c r="E24" s="759"/>
      <c r="F24" s="759"/>
      <c r="G24" s="759"/>
      <c r="H24" s="759"/>
      <c r="I24" s="759"/>
      <c r="J24" s="759"/>
      <c r="K24" s="759"/>
      <c r="L24" s="759"/>
      <c r="M24" s="759"/>
      <c r="N24" s="759"/>
      <c r="O24" s="759"/>
      <c r="P24" s="759"/>
    </row>
    <row r="25" spans="1:17" s="378" customFormat="1" ht="29.1" customHeight="1">
      <c r="A25" s="838" t="s">
        <v>1504</v>
      </c>
      <c r="B25" s="839"/>
      <c r="C25" s="759"/>
      <c r="D25" s="759"/>
      <c r="E25" s="759"/>
      <c r="F25" s="759"/>
      <c r="G25" s="759"/>
      <c r="H25" s="759"/>
      <c r="I25" s="759"/>
      <c r="J25" s="759"/>
      <c r="K25" s="759"/>
      <c r="L25" s="759"/>
      <c r="M25" s="759"/>
      <c r="N25" s="759"/>
      <c r="O25" s="759"/>
      <c r="P25" s="759"/>
    </row>
    <row r="26" spans="1:17" s="378" customFormat="1" ht="29.1" customHeight="1">
      <c r="A26" s="838" t="s">
        <v>1505</v>
      </c>
      <c r="B26" s="839"/>
      <c r="C26" s="759"/>
      <c r="D26" s="759"/>
      <c r="E26" s="759"/>
      <c r="F26" s="759"/>
      <c r="G26" s="759"/>
      <c r="H26" s="759"/>
      <c r="I26" s="759"/>
      <c r="J26" s="759"/>
      <c r="K26" s="759"/>
      <c r="L26" s="759"/>
      <c r="M26" s="759"/>
      <c r="N26" s="759"/>
      <c r="O26" s="759"/>
      <c r="P26" s="759"/>
    </row>
    <row r="27" spans="1:17" s="575" customFormat="1" ht="9" customHeight="1">
      <c r="A27" s="838"/>
      <c r="B27" s="839"/>
      <c r="C27" s="759"/>
      <c r="D27" s="759"/>
      <c r="E27" s="759"/>
      <c r="F27" s="759"/>
      <c r="G27" s="759"/>
      <c r="H27" s="759"/>
      <c r="I27" s="759"/>
      <c r="J27" s="759"/>
      <c r="K27" s="759"/>
      <c r="L27" s="759"/>
      <c r="M27" s="759"/>
      <c r="N27" s="759"/>
      <c r="O27" s="759"/>
      <c r="P27" s="759"/>
    </row>
    <row r="28" spans="1:17" s="575" customFormat="1" ht="29.1" customHeight="1">
      <c r="A28" s="838" t="s">
        <v>1506</v>
      </c>
      <c r="B28" s="839"/>
      <c r="C28" s="759"/>
      <c r="D28" s="759"/>
      <c r="E28" s="759"/>
      <c r="F28" s="759"/>
      <c r="G28" s="759"/>
      <c r="H28" s="759"/>
      <c r="I28" s="759"/>
      <c r="J28" s="759"/>
      <c r="K28" s="759"/>
      <c r="L28" s="759"/>
      <c r="M28" s="759"/>
      <c r="N28" s="759"/>
      <c r="O28" s="759"/>
      <c r="P28" s="759"/>
    </row>
    <row r="29" spans="1:17" s="575" customFormat="1" ht="29.1" customHeight="1">
      <c r="A29" s="838" t="s">
        <v>1517</v>
      </c>
      <c r="B29" s="839"/>
      <c r="C29" s="759"/>
      <c r="D29" s="759"/>
      <c r="E29" s="759"/>
      <c r="F29" s="759"/>
      <c r="G29" s="759"/>
      <c r="H29" s="759"/>
      <c r="I29" s="759"/>
      <c r="J29" s="759"/>
      <c r="K29" s="759"/>
      <c r="L29" s="759"/>
      <c r="M29" s="759"/>
      <c r="N29" s="759"/>
      <c r="O29" s="759"/>
      <c r="P29" s="759"/>
    </row>
    <row r="30" spans="1:17" s="575" customFormat="1" ht="24" customHeight="1">
      <c r="A30" s="839"/>
      <c r="B30" s="839"/>
      <c r="C30" s="759"/>
      <c r="D30" s="759"/>
      <c r="E30" s="759"/>
      <c r="F30" s="759"/>
      <c r="G30" s="759"/>
      <c r="H30" s="759"/>
      <c r="I30" s="759"/>
      <c r="J30" s="759"/>
      <c r="K30" s="759"/>
      <c r="L30" s="759"/>
      <c r="M30" s="759"/>
      <c r="N30" s="759"/>
      <c r="O30" s="759"/>
      <c r="P30" s="759"/>
    </row>
    <row r="31" spans="1:17" s="575" customFormat="1" ht="31.5" customHeight="1">
      <c r="A31" s="838" t="s">
        <v>1507</v>
      </c>
      <c r="B31" s="839"/>
      <c r="C31" s="759"/>
      <c r="D31" s="759"/>
      <c r="E31" s="759"/>
      <c r="F31" s="759"/>
      <c r="G31" s="759"/>
      <c r="H31" s="759"/>
      <c r="I31" s="759"/>
      <c r="J31" s="759"/>
      <c r="K31" s="759"/>
      <c r="L31" s="759"/>
      <c r="M31" s="759"/>
      <c r="N31" s="759"/>
      <c r="O31" s="759"/>
      <c r="P31" s="759"/>
    </row>
    <row r="32" spans="1:17" s="575" customFormat="1" ht="31.5" customHeight="1">
      <c r="A32" s="838" t="s">
        <v>1512</v>
      </c>
      <c r="B32" s="839"/>
      <c r="C32" s="759"/>
      <c r="D32" s="759"/>
      <c r="E32" s="759"/>
      <c r="F32" s="759"/>
      <c r="G32" s="759"/>
      <c r="H32" s="759"/>
      <c r="I32" s="759"/>
      <c r="J32" s="759"/>
      <c r="K32" s="759"/>
      <c r="L32" s="759"/>
      <c r="M32" s="759"/>
      <c r="N32" s="759"/>
      <c r="O32" s="759"/>
      <c r="P32" s="759"/>
    </row>
    <row r="33" spans="1:16" s="378" customFormat="1" ht="31.5" customHeight="1">
      <c r="A33" s="350" t="s">
        <v>1513</v>
      </c>
      <c r="B33" s="350"/>
      <c r="C33" s="506"/>
      <c r="D33" s="506"/>
      <c r="E33" s="506"/>
      <c r="F33" s="506"/>
      <c r="G33" s="506"/>
      <c r="H33" s="506"/>
      <c r="I33" s="506"/>
      <c r="J33" s="506"/>
      <c r="K33" s="506"/>
      <c r="L33" s="506"/>
      <c r="M33" s="506"/>
      <c r="N33" s="506"/>
      <c r="O33" s="506"/>
      <c r="P33" s="506"/>
    </row>
    <row r="34" spans="1:16" s="575" customFormat="1" ht="31.5" customHeight="1">
      <c r="A34" s="350" t="s">
        <v>1514</v>
      </c>
      <c r="B34" s="350"/>
      <c r="C34" s="506"/>
      <c r="D34" s="506"/>
      <c r="E34" s="506"/>
      <c r="F34" s="506"/>
      <c r="G34" s="506"/>
      <c r="H34" s="506"/>
      <c r="I34" s="506"/>
      <c r="J34" s="506"/>
      <c r="K34" s="506"/>
      <c r="L34" s="506"/>
      <c r="M34" s="506"/>
      <c r="N34" s="506"/>
      <c r="O34" s="506"/>
      <c r="P34" s="506"/>
    </row>
    <row r="35" spans="1:16" s="575" customFormat="1" ht="24" customHeight="1">
      <c r="A35" s="506"/>
      <c r="B35" s="506"/>
      <c r="C35" s="506"/>
      <c r="D35" s="506"/>
      <c r="E35" s="506"/>
      <c r="F35" s="506"/>
      <c r="G35" s="506"/>
      <c r="H35" s="506"/>
      <c r="I35" s="506"/>
      <c r="J35" s="506"/>
      <c r="K35" s="506"/>
      <c r="L35" s="506"/>
      <c r="M35" s="506"/>
      <c r="N35" s="506"/>
      <c r="O35" s="506"/>
      <c r="P35" s="506"/>
    </row>
    <row r="36" spans="1:16" s="378" customFormat="1" ht="33" customHeight="1">
      <c r="A36" s="350" t="s">
        <v>1468</v>
      </c>
      <c r="B36" s="350"/>
      <c r="C36" s="350"/>
      <c r="D36" s="350"/>
      <c r="E36" s="350"/>
      <c r="F36" s="350"/>
      <c r="G36" s="350"/>
      <c r="H36" s="350"/>
      <c r="I36" s="350"/>
      <c r="J36" s="350"/>
      <c r="K36" s="350"/>
      <c r="L36" s="350"/>
      <c r="M36" s="350"/>
      <c r="N36" s="350"/>
      <c r="O36" s="350"/>
      <c r="P36" s="350"/>
    </row>
    <row r="37" spans="1:16" s="350" customFormat="1" ht="35.25" customHeight="1">
      <c r="A37" s="552" t="s">
        <v>1469</v>
      </c>
    </row>
    <row r="38" spans="1:16" s="350" customFormat="1" ht="8.25" customHeight="1">
      <c r="B38" s="839"/>
      <c r="C38" s="839"/>
      <c r="D38" s="839"/>
      <c r="E38" s="839"/>
      <c r="F38" s="839"/>
      <c r="G38" s="839"/>
      <c r="H38" s="839"/>
      <c r="I38" s="839"/>
      <c r="J38" s="839"/>
      <c r="K38" s="839"/>
      <c r="L38" s="839"/>
      <c r="M38" s="839"/>
      <c r="N38" s="839"/>
      <c r="O38" s="839"/>
      <c r="P38" s="839"/>
    </row>
    <row r="39" spans="1:16" s="350" customFormat="1" ht="26.25" customHeight="1">
      <c r="B39" s="841" t="s">
        <v>1510</v>
      </c>
      <c r="C39" s="841"/>
      <c r="D39" s="841"/>
      <c r="E39" s="841"/>
      <c r="F39" s="841"/>
      <c r="G39" s="841"/>
      <c r="H39" s="841"/>
      <c r="I39" s="841"/>
      <c r="J39" s="841"/>
      <c r="K39" s="841"/>
      <c r="L39" s="841"/>
      <c r="M39" s="841"/>
      <c r="N39" s="841"/>
      <c r="O39" s="841"/>
      <c r="P39" s="841"/>
    </row>
    <row r="40" spans="1:16" s="350" customFormat="1" ht="26.25" customHeight="1">
      <c r="B40" s="841"/>
      <c r="C40" s="841"/>
      <c r="D40" s="841"/>
      <c r="E40" s="841"/>
      <c r="F40" s="841"/>
      <c r="G40" s="841"/>
      <c r="H40" s="841"/>
      <c r="I40" s="841"/>
      <c r="J40" s="841"/>
      <c r="K40" s="841"/>
      <c r="L40" s="841"/>
      <c r="M40" s="841"/>
      <c r="N40" s="841"/>
      <c r="O40" s="841"/>
      <c r="P40" s="841"/>
    </row>
    <row r="41" spans="1:16" s="350" customFormat="1" ht="18" customHeight="1">
      <c r="B41" s="841"/>
      <c r="C41" s="841"/>
      <c r="D41" s="841"/>
      <c r="E41" s="841"/>
      <c r="F41" s="841"/>
      <c r="G41" s="841"/>
      <c r="H41" s="841"/>
      <c r="I41" s="841"/>
      <c r="J41" s="841"/>
      <c r="K41" s="841"/>
      <c r="L41" s="841"/>
      <c r="M41" s="841"/>
      <c r="N41" s="841"/>
      <c r="O41" s="841"/>
      <c r="P41" s="841"/>
    </row>
    <row r="42" spans="1:16" s="350" customFormat="1" ht="19.5" customHeight="1">
      <c r="B42" s="841"/>
      <c r="C42" s="841"/>
      <c r="D42" s="841"/>
      <c r="E42" s="841"/>
      <c r="F42" s="841"/>
      <c r="G42" s="841"/>
      <c r="H42" s="841"/>
      <c r="I42" s="841"/>
      <c r="J42" s="841"/>
      <c r="K42" s="841"/>
      <c r="L42" s="841"/>
      <c r="M42" s="841"/>
      <c r="N42" s="841"/>
      <c r="O42" s="841"/>
      <c r="P42" s="841"/>
    </row>
    <row r="43" spans="1:16" s="350" customFormat="1" ht="21.75" customHeight="1">
      <c r="B43" s="841"/>
      <c r="C43" s="841"/>
      <c r="D43" s="841"/>
      <c r="E43" s="841"/>
      <c r="F43" s="841"/>
      <c r="G43" s="841"/>
      <c r="H43" s="841"/>
      <c r="I43" s="841"/>
      <c r="J43" s="841"/>
      <c r="K43" s="841"/>
      <c r="L43" s="841"/>
      <c r="M43" s="841"/>
      <c r="N43" s="841"/>
      <c r="O43" s="841"/>
      <c r="P43" s="841"/>
    </row>
    <row r="44" spans="1:16" s="350" customFormat="1" ht="26.25" customHeight="1">
      <c r="B44" s="840" t="s">
        <v>1508</v>
      </c>
      <c r="C44" s="841"/>
      <c r="D44" s="841"/>
      <c r="E44" s="841"/>
      <c r="F44" s="841"/>
      <c r="G44" s="841"/>
      <c r="H44" s="841"/>
      <c r="I44" s="841"/>
      <c r="J44" s="841"/>
      <c r="K44" s="841"/>
      <c r="L44" s="841"/>
      <c r="M44" s="841"/>
      <c r="N44" s="841"/>
      <c r="O44" s="841"/>
      <c r="P44" s="841"/>
    </row>
    <row r="45" spans="1:16" s="350" customFormat="1" ht="26.25" customHeight="1">
      <c r="B45" s="840"/>
      <c r="C45" s="841"/>
      <c r="D45" s="841"/>
      <c r="E45" s="841"/>
      <c r="F45" s="841"/>
      <c r="G45" s="841"/>
      <c r="H45" s="841"/>
      <c r="I45" s="841"/>
      <c r="J45" s="841"/>
      <c r="K45" s="841"/>
      <c r="L45" s="841"/>
      <c r="M45" s="841"/>
      <c r="N45" s="841"/>
      <c r="O45" s="841"/>
      <c r="P45" s="841"/>
    </row>
    <row r="46" spans="1:16" s="350" customFormat="1" ht="26.25" customHeight="1">
      <c r="B46" s="841"/>
      <c r="C46" s="841"/>
      <c r="D46" s="841"/>
      <c r="E46" s="841"/>
      <c r="F46" s="841"/>
      <c r="G46" s="841"/>
      <c r="H46" s="841"/>
      <c r="I46" s="841"/>
      <c r="J46" s="841"/>
      <c r="K46" s="841"/>
      <c r="L46" s="841"/>
      <c r="M46" s="841"/>
      <c r="N46" s="841"/>
      <c r="O46" s="841"/>
      <c r="P46" s="841"/>
    </row>
    <row r="47" spans="1:16" s="350" customFormat="1" ht="26.25" customHeight="1">
      <c r="B47" s="840" t="s">
        <v>1509</v>
      </c>
      <c r="C47" s="841"/>
      <c r="D47" s="841"/>
      <c r="E47" s="841"/>
      <c r="F47" s="841"/>
      <c r="G47" s="841"/>
      <c r="H47" s="841"/>
      <c r="I47" s="841"/>
      <c r="J47" s="841"/>
      <c r="K47" s="841"/>
      <c r="L47" s="841"/>
      <c r="M47" s="841"/>
      <c r="N47" s="841"/>
      <c r="O47" s="841"/>
      <c r="P47" s="841"/>
    </row>
    <row r="48" spans="1:16" s="350" customFormat="1" ht="26.25" customHeight="1">
      <c r="B48" s="840"/>
      <c r="C48" s="841"/>
      <c r="D48" s="841"/>
      <c r="E48" s="841"/>
      <c r="F48" s="841"/>
      <c r="G48" s="841"/>
      <c r="H48" s="841"/>
      <c r="I48" s="841"/>
      <c r="J48" s="841"/>
      <c r="K48" s="841"/>
      <c r="L48" s="841"/>
      <c r="M48" s="841"/>
      <c r="N48" s="841"/>
      <c r="O48" s="841"/>
      <c r="P48" s="841"/>
    </row>
    <row r="49" spans="1:16" s="350" customFormat="1" ht="26.25" customHeight="1">
      <c r="B49" s="841"/>
      <c r="C49" s="841"/>
      <c r="D49" s="841"/>
      <c r="E49" s="841"/>
      <c r="F49" s="841"/>
      <c r="G49" s="841"/>
      <c r="H49" s="841"/>
      <c r="I49" s="841"/>
      <c r="J49" s="841"/>
      <c r="K49" s="841"/>
      <c r="L49" s="841"/>
      <c r="M49" s="841"/>
      <c r="N49" s="841"/>
      <c r="O49" s="841"/>
      <c r="P49" s="841"/>
    </row>
    <row r="50" spans="1:16" s="350" customFormat="1" ht="26.25" customHeight="1">
      <c r="B50" s="839"/>
      <c r="C50" s="839"/>
      <c r="D50" s="839"/>
      <c r="E50" s="839"/>
      <c r="F50" s="839"/>
      <c r="G50" s="839"/>
      <c r="H50" s="839"/>
      <c r="I50" s="839"/>
      <c r="J50" s="839"/>
      <c r="K50" s="839"/>
      <c r="L50" s="839"/>
      <c r="M50" s="839"/>
      <c r="N50" s="839"/>
      <c r="O50" s="839"/>
      <c r="P50" s="839"/>
    </row>
    <row r="51" spans="1:16" s="350" customFormat="1" ht="26.25" customHeight="1">
      <c r="B51" s="839"/>
      <c r="C51" s="839"/>
      <c r="D51" s="839"/>
      <c r="E51" s="839"/>
      <c r="F51" s="839"/>
      <c r="G51" s="839"/>
      <c r="H51" s="839"/>
      <c r="I51" s="839"/>
      <c r="J51" s="839"/>
      <c r="K51" s="839"/>
      <c r="L51" s="839"/>
      <c r="M51" s="839"/>
      <c r="N51" s="839"/>
      <c r="O51" s="839"/>
      <c r="P51" s="839"/>
    </row>
    <row r="52" spans="1:16" s="552" customFormat="1" ht="26.25" customHeight="1">
      <c r="A52" s="552" t="s">
        <v>0</v>
      </c>
    </row>
    <row r="53" spans="1:16" s="350" customFormat="1" ht="11.25" customHeight="1">
      <c r="B53" s="841" t="s">
        <v>1511</v>
      </c>
      <c r="C53" s="841"/>
      <c r="D53" s="841"/>
      <c r="E53" s="841"/>
      <c r="F53" s="841"/>
      <c r="G53" s="841"/>
      <c r="H53" s="841"/>
      <c r="I53" s="841"/>
      <c r="J53" s="841"/>
      <c r="K53" s="841"/>
      <c r="L53" s="841"/>
      <c r="M53" s="841"/>
      <c r="N53" s="841"/>
      <c r="O53" s="841"/>
      <c r="P53" s="841"/>
    </row>
    <row r="54" spans="1:16" s="350" customFormat="1" ht="12" customHeight="1">
      <c r="B54" s="841"/>
      <c r="C54" s="841"/>
      <c r="D54" s="841"/>
      <c r="E54" s="841"/>
      <c r="F54" s="841"/>
      <c r="G54" s="841"/>
      <c r="H54" s="841"/>
      <c r="I54" s="841"/>
      <c r="J54" s="841"/>
      <c r="K54" s="841"/>
      <c r="L54" s="841"/>
      <c r="M54" s="841"/>
      <c r="N54" s="841"/>
      <c r="O54" s="841"/>
      <c r="P54" s="841"/>
    </row>
    <row r="55" spans="1:16" s="350" customFormat="1" ht="26.25" customHeight="1">
      <c r="B55" s="841"/>
      <c r="C55" s="841"/>
      <c r="D55" s="841"/>
      <c r="E55" s="841"/>
      <c r="F55" s="841"/>
      <c r="G55" s="841"/>
      <c r="H55" s="841"/>
      <c r="I55" s="841"/>
      <c r="J55" s="841"/>
      <c r="K55" s="841"/>
      <c r="L55" s="841"/>
      <c r="M55" s="841"/>
      <c r="N55" s="841"/>
      <c r="O55" s="841"/>
      <c r="P55" s="841"/>
    </row>
    <row r="56" spans="1:16" s="350" customFormat="1" ht="14.25" customHeight="1">
      <c r="A56" s="838"/>
      <c r="B56" s="841"/>
      <c r="C56" s="841"/>
      <c r="D56" s="841"/>
      <c r="E56" s="841"/>
      <c r="F56" s="841"/>
      <c r="G56" s="841"/>
      <c r="H56" s="841"/>
      <c r="I56" s="841"/>
      <c r="J56" s="841"/>
      <c r="K56" s="841"/>
      <c r="L56" s="841"/>
      <c r="M56" s="841"/>
      <c r="N56" s="841"/>
      <c r="O56" s="841"/>
      <c r="P56" s="841"/>
    </row>
    <row r="57" spans="1:16" s="350" customFormat="1" ht="26.25">
      <c r="A57" s="838"/>
      <c r="B57" s="841"/>
      <c r="C57" s="841"/>
      <c r="D57" s="841"/>
      <c r="E57" s="841"/>
      <c r="F57" s="841"/>
      <c r="G57" s="841"/>
      <c r="H57" s="841"/>
      <c r="I57" s="841"/>
      <c r="J57" s="841"/>
      <c r="K57" s="841"/>
      <c r="L57" s="841"/>
      <c r="M57" s="841"/>
      <c r="N57" s="841"/>
      <c r="O57" s="841"/>
      <c r="P57" s="841"/>
    </row>
    <row r="58" spans="1:16" s="350" customFormat="1" ht="14.25" customHeight="1">
      <c r="A58" s="838"/>
      <c r="B58" s="841"/>
      <c r="C58" s="841"/>
      <c r="D58" s="841"/>
      <c r="E58" s="841"/>
      <c r="F58" s="841"/>
      <c r="G58" s="841"/>
      <c r="H58" s="841"/>
      <c r="I58" s="841"/>
      <c r="J58" s="841"/>
      <c r="K58" s="841"/>
      <c r="L58" s="841"/>
      <c r="M58" s="841"/>
      <c r="N58" s="841"/>
      <c r="O58" s="841"/>
      <c r="P58" s="841"/>
    </row>
    <row r="59" spans="1:16" s="350" customFormat="1" ht="27.75" customHeight="1">
      <c r="A59" s="838"/>
      <c r="B59" s="841"/>
      <c r="C59" s="841"/>
      <c r="D59" s="841"/>
      <c r="E59" s="841"/>
      <c r="F59" s="841"/>
      <c r="G59" s="841"/>
      <c r="H59" s="841"/>
      <c r="I59" s="841"/>
      <c r="J59" s="841"/>
      <c r="K59" s="841"/>
      <c r="L59" s="841"/>
      <c r="M59" s="841"/>
      <c r="N59" s="841"/>
      <c r="O59" s="841"/>
      <c r="P59" s="841"/>
    </row>
    <row r="60" spans="1:16" s="350" customFormat="1" ht="26.25">
      <c r="A60" s="552" t="s">
        <v>1515</v>
      </c>
    </row>
    <row r="61" spans="1:16" s="350" customFormat="1" ht="6" customHeight="1">
      <c r="A61" s="552"/>
    </row>
    <row r="62" spans="1:16" s="350" customFormat="1" ht="27.75" customHeight="1">
      <c r="B62" s="845" t="s">
        <v>1516</v>
      </c>
      <c r="C62" s="841"/>
      <c r="D62" s="841"/>
      <c r="E62" s="841"/>
      <c r="F62" s="841"/>
      <c r="G62" s="841"/>
      <c r="H62" s="841"/>
      <c r="I62" s="841"/>
      <c r="J62" s="841"/>
      <c r="K62" s="841"/>
      <c r="L62" s="841"/>
      <c r="M62" s="841"/>
      <c r="N62" s="841"/>
      <c r="O62" s="841"/>
      <c r="P62" s="841"/>
    </row>
    <row r="63" spans="1:16" s="350" customFormat="1" ht="27.75" customHeight="1">
      <c r="B63" s="841"/>
      <c r="C63" s="841"/>
      <c r="D63" s="841"/>
      <c r="E63" s="841"/>
      <c r="F63" s="841"/>
      <c r="G63" s="841"/>
      <c r="H63" s="841"/>
      <c r="I63" s="841"/>
      <c r="J63" s="841"/>
      <c r="K63" s="841"/>
      <c r="L63" s="841"/>
      <c r="M63" s="841"/>
      <c r="N63" s="841"/>
      <c r="O63" s="841"/>
      <c r="P63" s="841"/>
    </row>
    <row r="64" spans="1:16" s="350" customFormat="1" ht="27" customHeight="1">
      <c r="B64" s="841"/>
      <c r="C64" s="841"/>
      <c r="D64" s="841"/>
      <c r="E64" s="841"/>
      <c r="F64" s="841"/>
      <c r="G64" s="841"/>
      <c r="H64" s="841"/>
      <c r="I64" s="841"/>
      <c r="J64" s="841"/>
      <c r="K64" s="841"/>
      <c r="L64" s="841"/>
      <c r="M64" s="841"/>
      <c r="N64" s="841"/>
      <c r="O64" s="841"/>
      <c r="P64" s="841"/>
    </row>
    <row r="65" spans="1:16" s="350" customFormat="1" ht="27.75" customHeight="1">
      <c r="B65" s="841"/>
      <c r="C65" s="841"/>
      <c r="D65" s="841"/>
      <c r="E65" s="841"/>
      <c r="F65" s="841"/>
      <c r="G65" s="841"/>
      <c r="H65" s="841"/>
      <c r="I65" s="841"/>
      <c r="J65" s="841"/>
      <c r="K65" s="841"/>
      <c r="L65" s="841"/>
      <c r="M65" s="841"/>
      <c r="N65" s="841"/>
      <c r="O65" s="841"/>
      <c r="P65" s="841"/>
    </row>
    <row r="66" spans="1:16" s="350" customFormat="1" ht="33.75" customHeight="1">
      <c r="A66" s="841" t="s">
        <v>1467</v>
      </c>
      <c r="B66" s="841"/>
      <c r="C66" s="841"/>
      <c r="D66" s="841"/>
      <c r="E66" s="841"/>
      <c r="F66" s="841"/>
      <c r="G66" s="841"/>
      <c r="H66" s="841"/>
      <c r="I66" s="841"/>
      <c r="J66" s="841"/>
      <c r="K66" s="841"/>
      <c r="L66" s="841"/>
      <c r="M66" s="841"/>
      <c r="N66" s="841"/>
      <c r="O66" s="841"/>
      <c r="P66" s="841"/>
    </row>
    <row r="67" spans="1:16" s="350" customFormat="1" ht="19.5" customHeight="1">
      <c r="A67" s="841"/>
      <c r="B67" s="841"/>
      <c r="C67" s="841"/>
      <c r="D67" s="841"/>
      <c r="E67" s="841"/>
      <c r="F67" s="841"/>
      <c r="G67" s="841"/>
      <c r="H67" s="841"/>
      <c r="I67" s="841"/>
      <c r="J67" s="841"/>
      <c r="K67" s="841"/>
      <c r="L67" s="841"/>
      <c r="M67" s="841"/>
      <c r="N67" s="841"/>
      <c r="O67" s="841"/>
      <c r="P67" s="841"/>
    </row>
    <row r="68" spans="1:16" s="350" customFormat="1" ht="9.75" customHeight="1">
      <c r="A68" s="841"/>
      <c r="B68" s="841"/>
      <c r="C68" s="841"/>
      <c r="D68" s="841"/>
      <c r="E68" s="841"/>
      <c r="F68" s="841"/>
      <c r="G68" s="841"/>
      <c r="H68" s="841"/>
      <c r="I68" s="841"/>
      <c r="J68" s="841"/>
      <c r="K68" s="841"/>
      <c r="L68" s="841"/>
      <c r="M68" s="841"/>
      <c r="N68" s="841"/>
      <c r="O68" s="841"/>
      <c r="P68" s="841"/>
    </row>
    <row r="69" spans="1:16" s="350" customFormat="1" ht="26.25">
      <c r="A69" s="841"/>
      <c r="B69" s="841"/>
      <c r="C69" s="841"/>
      <c r="D69" s="841"/>
      <c r="E69" s="841"/>
      <c r="F69" s="841"/>
      <c r="G69" s="841"/>
      <c r="H69" s="841"/>
      <c r="I69" s="841"/>
      <c r="J69" s="841"/>
      <c r="K69" s="841"/>
      <c r="L69" s="841"/>
      <c r="M69" s="841"/>
      <c r="N69" s="841"/>
      <c r="O69" s="841"/>
      <c r="P69" s="841"/>
    </row>
    <row r="70" spans="1:16" s="350" customFormat="1" ht="38.25" customHeight="1">
      <c r="A70" s="841"/>
      <c r="B70" s="841"/>
      <c r="C70" s="841"/>
      <c r="D70" s="841"/>
      <c r="E70" s="841"/>
      <c r="F70" s="841"/>
      <c r="G70" s="841"/>
      <c r="H70" s="841"/>
      <c r="I70" s="841"/>
      <c r="J70" s="841"/>
      <c r="K70" s="841"/>
      <c r="L70" s="841"/>
      <c r="M70" s="841"/>
      <c r="N70" s="841"/>
      <c r="O70" s="841"/>
      <c r="P70" s="841"/>
    </row>
    <row r="71" spans="1:16" s="350" customFormat="1" ht="30.75" customHeight="1">
      <c r="C71" s="350" t="s">
        <v>363</v>
      </c>
    </row>
    <row r="72" spans="1:16" s="350" customFormat="1" ht="26.25"/>
    <row r="73" spans="1:16" s="350" customFormat="1" ht="26.25">
      <c r="I73" s="844"/>
      <c r="J73" s="844"/>
      <c r="K73" s="844"/>
      <c r="L73" s="844"/>
      <c r="M73" s="844"/>
      <c r="N73" s="844"/>
    </row>
    <row r="74" spans="1:16" s="350" customFormat="1" ht="26.25">
      <c r="I74" s="844"/>
      <c r="J74" s="844"/>
      <c r="K74" s="844"/>
      <c r="L74" s="844"/>
      <c r="M74" s="844"/>
      <c r="N74" s="844"/>
    </row>
    <row r="75" spans="1:16" s="350" customFormat="1" ht="26.25">
      <c r="C75" s="350" t="s">
        <v>1465</v>
      </c>
    </row>
    <row r="76" spans="1:16" s="350" customFormat="1" ht="26.25" customHeight="1">
      <c r="C76" s="350" t="s">
        <v>1466</v>
      </c>
    </row>
    <row r="77" spans="1:16" s="350" customFormat="1" ht="26.25" customHeight="1">
      <c r="C77" s="350" t="s">
        <v>364</v>
      </c>
    </row>
    <row r="78" spans="1:16" s="350" customFormat="1" ht="26.25" customHeight="1"/>
    <row r="79" spans="1:16" s="350" customFormat="1" ht="26.25" customHeight="1"/>
    <row r="80" spans="1:16" s="350" customFormat="1" ht="26.25" customHeight="1">
      <c r="B80" s="350" t="s">
        <v>365</v>
      </c>
    </row>
    <row r="81" spans="1:16" s="350" customFormat="1" ht="26.25" customHeight="1"/>
    <row r="82" spans="1:16" s="350" customFormat="1" ht="26.25">
      <c r="A82" s="25"/>
      <c r="B82" s="25"/>
      <c r="C82" s="25"/>
      <c r="D82" s="25"/>
      <c r="E82" s="25"/>
      <c r="F82" s="25"/>
      <c r="G82" s="25"/>
      <c r="H82" s="25"/>
      <c r="I82" s="25"/>
      <c r="J82" s="25"/>
      <c r="K82" s="25"/>
      <c r="L82" s="25"/>
      <c r="M82" s="25"/>
      <c r="N82" s="25"/>
      <c r="O82" s="25"/>
      <c r="P82" s="25"/>
    </row>
    <row r="83" spans="1:16" s="350" customFormat="1" ht="24.75" customHeight="1">
      <c r="A83" s="25"/>
      <c r="B83" s="25"/>
      <c r="C83" s="25"/>
      <c r="D83" s="25"/>
      <c r="E83" s="25"/>
      <c r="F83" s="25"/>
      <c r="G83" s="25"/>
      <c r="H83" s="25"/>
      <c r="I83" s="25"/>
      <c r="J83" s="25"/>
      <c r="K83" s="25"/>
      <c r="L83" s="25"/>
      <c r="M83" s="25"/>
      <c r="N83" s="25"/>
      <c r="O83" s="25"/>
      <c r="P83" s="25"/>
    </row>
    <row r="84" spans="1:16" s="350" customFormat="1" ht="26.25" hidden="1">
      <c r="A84" s="25"/>
      <c r="B84" s="25"/>
      <c r="C84" s="25"/>
      <c r="D84" s="25"/>
      <c r="E84" s="25"/>
      <c r="F84" s="25"/>
      <c r="G84" s="25"/>
      <c r="H84" s="25"/>
      <c r="I84" s="25"/>
      <c r="J84" s="25"/>
      <c r="K84" s="25"/>
      <c r="L84" s="25"/>
      <c r="M84" s="25"/>
      <c r="N84" s="25"/>
      <c r="O84" s="25"/>
      <c r="P84" s="25"/>
    </row>
    <row r="85" spans="1:16" s="350" customFormat="1" ht="26.25" hidden="1">
      <c r="A85" s="25"/>
      <c r="B85" s="25"/>
      <c r="C85" s="25"/>
      <c r="D85" s="25"/>
      <c r="E85" s="25"/>
      <c r="F85" s="25"/>
      <c r="G85" s="25"/>
      <c r="H85" s="25"/>
      <c r="I85" s="25"/>
      <c r="J85" s="25"/>
      <c r="K85" s="25"/>
      <c r="L85" s="25"/>
      <c r="M85" s="25"/>
      <c r="N85" s="25"/>
      <c r="O85" s="25"/>
      <c r="P85" s="25"/>
    </row>
    <row r="86" spans="1:16" s="350" customFormat="1" ht="26.25" hidden="1">
      <c r="A86" s="25"/>
      <c r="B86" s="25"/>
      <c r="C86" s="25"/>
      <c r="D86" s="25"/>
      <c r="E86" s="25"/>
      <c r="F86" s="25"/>
      <c r="G86" s="25"/>
      <c r="H86" s="25"/>
      <c r="I86" s="25"/>
      <c r="J86" s="25"/>
      <c r="K86" s="25"/>
      <c r="L86" s="25"/>
      <c r="M86" s="25"/>
      <c r="N86" s="25"/>
      <c r="O86" s="25"/>
      <c r="P86" s="25"/>
    </row>
    <row r="87" spans="1:16" s="350" customFormat="1" ht="26.25" hidden="1">
      <c r="A87" s="497"/>
      <c r="B87" s="497"/>
      <c r="C87" s="497"/>
      <c r="D87" s="497"/>
      <c r="E87" s="497"/>
      <c r="F87" s="497"/>
      <c r="G87" s="497"/>
      <c r="H87" s="497"/>
      <c r="I87" s="497"/>
      <c r="J87" s="497"/>
      <c r="K87" s="497"/>
      <c r="L87" s="497"/>
      <c r="M87" s="497"/>
      <c r="N87" s="497"/>
      <c r="O87" s="497"/>
      <c r="P87" s="497"/>
    </row>
    <row r="88" spans="1:16" s="350" customFormat="1" ht="26.25" hidden="1">
      <c r="A88" s="497"/>
      <c r="B88" s="497"/>
      <c r="C88" s="497"/>
      <c r="D88" s="497"/>
      <c r="E88" s="497"/>
      <c r="F88" s="497"/>
      <c r="G88" s="497"/>
      <c r="H88" s="497"/>
      <c r="I88" s="497"/>
      <c r="J88" s="497"/>
      <c r="K88" s="497"/>
      <c r="L88" s="497"/>
      <c r="M88" s="497"/>
      <c r="N88" s="497"/>
      <c r="O88" s="497"/>
      <c r="P88" s="497"/>
    </row>
    <row r="89" spans="1:16" s="350" customFormat="1" ht="26.25" hidden="1">
      <c r="A89" s="497"/>
      <c r="B89" s="497"/>
      <c r="C89" s="497"/>
      <c r="D89" s="497"/>
      <c r="E89" s="497"/>
      <c r="F89" s="497"/>
      <c r="G89" s="497"/>
      <c r="H89" s="497"/>
      <c r="I89" s="497"/>
      <c r="J89" s="497"/>
      <c r="K89" s="497"/>
      <c r="L89" s="497"/>
      <c r="M89" s="497"/>
      <c r="N89" s="497"/>
      <c r="O89" s="497"/>
      <c r="P89" s="497"/>
    </row>
    <row r="90" spans="1:16" s="350" customFormat="1" ht="26.25">
      <c r="A90" s="497"/>
      <c r="B90" s="497"/>
      <c r="C90" s="497"/>
      <c r="D90" s="497"/>
      <c r="E90" s="497"/>
      <c r="F90" s="497"/>
      <c r="G90" s="497"/>
      <c r="H90" s="497"/>
      <c r="I90" s="497"/>
      <c r="J90" s="497"/>
      <c r="K90" s="497"/>
      <c r="L90" s="497"/>
      <c r="M90" s="497"/>
      <c r="N90" s="497"/>
      <c r="O90" s="497"/>
      <c r="P90" s="497"/>
    </row>
    <row r="91" spans="1:16" s="350" customFormat="1" ht="26.25">
      <c r="A91" s="497"/>
      <c r="B91" s="497"/>
      <c r="C91" s="497"/>
      <c r="D91" s="497"/>
      <c r="E91" s="497"/>
      <c r="F91" s="497"/>
      <c r="G91" s="497"/>
      <c r="H91" s="497"/>
      <c r="I91" s="497"/>
      <c r="J91" s="497"/>
      <c r="K91" s="497"/>
      <c r="L91" s="497"/>
      <c r="M91" s="497"/>
      <c r="N91" s="497"/>
      <c r="O91" s="497"/>
      <c r="P91" s="497"/>
    </row>
    <row r="92" spans="1:16" s="25" customFormat="1" ht="23.25">
      <c r="A92" s="497"/>
      <c r="B92" s="497"/>
      <c r="C92" s="497"/>
      <c r="D92" s="497"/>
      <c r="E92" s="497"/>
      <c r="F92" s="497"/>
      <c r="G92" s="497"/>
      <c r="H92" s="497"/>
      <c r="I92" s="497"/>
      <c r="J92" s="497"/>
      <c r="K92" s="497"/>
      <c r="L92" s="497"/>
      <c r="M92" s="497"/>
      <c r="N92" s="497"/>
      <c r="O92" s="497"/>
      <c r="P92" s="497"/>
    </row>
    <row r="93" spans="1:16" s="25" customFormat="1" ht="23.25">
      <c r="A93" s="497"/>
      <c r="B93" s="497"/>
      <c r="C93" s="497"/>
      <c r="D93" s="497"/>
      <c r="E93" s="497"/>
      <c r="F93" s="497"/>
      <c r="G93" s="497"/>
      <c r="H93" s="497"/>
      <c r="I93" s="497"/>
      <c r="J93" s="497"/>
      <c r="K93" s="497"/>
      <c r="L93" s="497"/>
      <c r="M93" s="497"/>
      <c r="N93" s="497"/>
      <c r="O93" s="497"/>
      <c r="P93" s="497"/>
    </row>
    <row r="94" spans="1:16" s="25" customFormat="1" ht="23.25">
      <c r="A94" s="497"/>
      <c r="B94" s="497"/>
      <c r="C94" s="497"/>
      <c r="D94" s="497"/>
      <c r="E94" s="497"/>
      <c r="F94" s="497"/>
      <c r="G94" s="497"/>
      <c r="H94" s="497"/>
      <c r="I94" s="497"/>
      <c r="J94" s="497"/>
      <c r="K94" s="497"/>
      <c r="L94" s="497"/>
      <c r="M94" s="497"/>
      <c r="N94" s="497"/>
      <c r="O94" s="497"/>
      <c r="P94" s="497"/>
    </row>
    <row r="95" spans="1:16" s="25" customFormat="1" ht="23.25">
      <c r="A95" s="497"/>
      <c r="B95" s="497"/>
      <c r="C95" s="497"/>
      <c r="D95" s="497"/>
      <c r="E95" s="497"/>
      <c r="F95" s="497"/>
      <c r="G95" s="497"/>
      <c r="H95" s="497"/>
      <c r="I95" s="497"/>
      <c r="J95" s="497"/>
      <c r="K95" s="497"/>
      <c r="L95" s="497"/>
      <c r="M95" s="497"/>
      <c r="N95" s="497"/>
      <c r="O95" s="497"/>
      <c r="P95" s="497"/>
    </row>
    <row r="96" spans="1:16" s="25" customFormat="1" ht="23.25">
      <c r="A96" s="497"/>
      <c r="B96" s="497"/>
      <c r="C96" s="497"/>
      <c r="D96" s="497"/>
      <c r="E96" s="497"/>
      <c r="F96" s="497"/>
      <c r="G96" s="497"/>
      <c r="H96" s="497"/>
      <c r="I96" s="497"/>
      <c r="J96" s="497"/>
      <c r="K96" s="497"/>
      <c r="L96" s="497"/>
      <c r="M96" s="497"/>
      <c r="N96" s="497"/>
      <c r="O96" s="497"/>
      <c r="P96" s="497"/>
    </row>
    <row r="97" spans="1:16" s="25" customFormat="1" ht="23.25">
      <c r="A97" s="497"/>
      <c r="B97" s="497"/>
      <c r="C97" s="497"/>
      <c r="D97" s="497"/>
      <c r="E97" s="497"/>
      <c r="F97" s="497"/>
      <c r="G97" s="497"/>
      <c r="H97" s="497"/>
      <c r="I97" s="497"/>
      <c r="J97" s="497"/>
      <c r="K97" s="497"/>
      <c r="L97" s="497"/>
      <c r="M97" s="497"/>
      <c r="N97" s="497"/>
      <c r="O97" s="497"/>
      <c r="P97" s="497"/>
    </row>
    <row r="98" spans="1:16" s="25" customFormat="1" ht="23.25">
      <c r="A98" s="497"/>
      <c r="B98" s="497"/>
      <c r="C98" s="497"/>
      <c r="D98" s="497"/>
      <c r="E98" s="497"/>
      <c r="F98" s="497"/>
      <c r="G98" s="497"/>
      <c r="H98" s="497"/>
      <c r="I98" s="497"/>
      <c r="J98" s="497"/>
      <c r="K98" s="497"/>
      <c r="L98" s="497"/>
      <c r="M98" s="497"/>
      <c r="N98" s="497"/>
      <c r="O98" s="497"/>
      <c r="P98" s="497"/>
    </row>
    <row r="99" spans="1:16" s="25" customFormat="1" ht="23.25">
      <c r="A99" s="497"/>
      <c r="B99" s="497"/>
      <c r="C99" s="497"/>
      <c r="D99" s="497"/>
      <c r="E99" s="497"/>
      <c r="F99" s="497"/>
      <c r="G99" s="497"/>
      <c r="H99" s="497"/>
      <c r="I99" s="497"/>
      <c r="J99" s="497"/>
      <c r="K99" s="497"/>
      <c r="L99" s="497"/>
      <c r="M99" s="497"/>
      <c r="N99" s="497"/>
      <c r="O99" s="497"/>
      <c r="P99" s="497"/>
    </row>
    <row r="100" spans="1:16" s="25" customFormat="1" ht="23.25">
      <c r="A100" s="497"/>
      <c r="B100" s="497"/>
      <c r="C100" s="497"/>
      <c r="D100" s="497"/>
      <c r="E100" s="497"/>
      <c r="F100" s="497"/>
      <c r="G100" s="497"/>
      <c r="H100" s="497"/>
      <c r="I100" s="497"/>
      <c r="J100" s="497"/>
      <c r="K100" s="497"/>
      <c r="L100" s="497"/>
      <c r="M100" s="497"/>
      <c r="N100" s="497"/>
      <c r="O100" s="497"/>
      <c r="P100" s="497"/>
    </row>
  </sheetData>
  <mergeCells count="8">
    <mergeCell ref="B47:P49"/>
    <mergeCell ref="A11:O12"/>
    <mergeCell ref="B44:P46"/>
    <mergeCell ref="B39:P43"/>
    <mergeCell ref="I73:N74"/>
    <mergeCell ref="B53:P59"/>
    <mergeCell ref="B62:P65"/>
    <mergeCell ref="A66:P70"/>
  </mergeCells>
  <phoneticPr fontId="0" type="noConversion"/>
  <pageMargins left="1" right="1" top="0.5" bottom="1" header="0.5" footer="0.5"/>
  <pageSetup scale="45" orientation="portrait" r:id="rId1"/>
  <headerFooter alignWithMargins="0">
    <oddFooter>&amp;C&amp;18&amp;K00-033Property Tax Division / Mined Minerals GIS
P. O. Box 372
Charleston, WV  25322-0372
Phone  (304) 558-3940    Fax (304) 558-4454</oddFooter>
  </headerFooter>
  <rowBreaks count="3" manualBreakCount="3">
    <brk id="50" max="15" man="1"/>
    <brk id="83" max="15" man="1"/>
    <brk id="89"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3"/>
  <dimension ref="A5:A29"/>
  <sheetViews>
    <sheetView showGridLines="0" defaultGridColor="0" topLeftCell="A6" colorId="22" zoomScale="67" workbookViewId="0">
      <selection activeCell="K6" sqref="K6"/>
    </sheetView>
  </sheetViews>
  <sheetFormatPr defaultColWidth="9.77734375" defaultRowHeight="15"/>
  <sheetData>
    <row r="5" spans="1:1" ht="15.75">
      <c r="A5" s="1" t="s">
        <v>295</v>
      </c>
    </row>
    <row r="6" spans="1:1" ht="15.75">
      <c r="A6" s="1"/>
    </row>
    <row r="7" spans="1:1" ht="15.75">
      <c r="A7" s="1" t="s">
        <v>295</v>
      </c>
    </row>
    <row r="9" spans="1:1" ht="15.75">
      <c r="A9" s="1" t="s">
        <v>295</v>
      </c>
    </row>
    <row r="11" spans="1:1" ht="15.75">
      <c r="A11" s="1" t="s">
        <v>295</v>
      </c>
    </row>
    <row r="13" spans="1:1" ht="15.75">
      <c r="A13" s="1" t="s">
        <v>295</v>
      </c>
    </row>
    <row r="15" spans="1:1" ht="15.75">
      <c r="A15" s="1" t="s">
        <v>295</v>
      </c>
    </row>
    <row r="17" spans="1:1" ht="15.75">
      <c r="A17" s="1" t="s">
        <v>295</v>
      </c>
    </row>
    <row r="19" spans="1:1" ht="15.75">
      <c r="A19" s="1" t="s">
        <v>295</v>
      </c>
    </row>
    <row r="21" spans="1:1" ht="15.75">
      <c r="A21" s="1" t="s">
        <v>295</v>
      </c>
    </row>
    <row r="23" spans="1:1" ht="15.75">
      <c r="A23" s="1" t="s">
        <v>295</v>
      </c>
    </row>
    <row r="25" spans="1:1" ht="15.75">
      <c r="A25" s="1" t="s">
        <v>295</v>
      </c>
    </row>
    <row r="27" spans="1:1" ht="15.75">
      <c r="A27" s="1" t="s">
        <v>295</v>
      </c>
    </row>
    <row r="29" spans="1:1" ht="15.75">
      <c r="A29" s="1" t="s">
        <v>295</v>
      </c>
    </row>
  </sheetData>
  <customSheetViews>
    <customSheetView guid="{CF6A10E1-012C-11D3-8D1E-00105A19E157}" scale="67" colorId="22" showGridLines="0" state="hidden" showRuler="0" topLeftCell="A6">
      <selection activeCell="K6" sqref="K6"/>
      <pageMargins left="0.5" right="0.25" top="0.25" bottom="0.25" header="0.5" footer="0.5"/>
      <pageSetup scale="86" orientation="portrait" r:id="rId1"/>
      <headerFooter alignWithMargins="0">
        <oddFooter>&amp;L^&amp;D</oddFooter>
      </headerFooter>
    </customSheetView>
  </customSheetViews>
  <phoneticPr fontId="0" type="noConversion"/>
  <pageMargins left="0.5" right="0.25" top="0.25" bottom="0.25" header="0.5" footer="0.5"/>
  <pageSetup scale="86" orientation="portrait" r:id="rId2"/>
  <headerFooter alignWithMargins="0">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7"/>
  <sheetViews>
    <sheetView showGridLines="0" view="pageBreakPreview" zoomScale="45" zoomScaleNormal="50" zoomScaleSheetLayoutView="45" workbookViewId="0">
      <selection activeCell="T3" sqref="T3"/>
    </sheetView>
  </sheetViews>
  <sheetFormatPr defaultColWidth="9.77734375" defaultRowHeight="27"/>
  <cols>
    <col min="1" max="1" width="12.109375" style="123" customWidth="1"/>
    <col min="2" max="2" width="7.109375" style="123" customWidth="1"/>
    <col min="3" max="3" width="11.88671875" style="123" customWidth="1"/>
    <col min="4" max="4" width="8.77734375" style="123" customWidth="1"/>
    <col min="5" max="5" width="10.21875" style="123" customWidth="1"/>
    <col min="6" max="8" width="8.77734375" style="123" customWidth="1"/>
    <col min="9" max="9" width="12.88671875" style="123" customWidth="1"/>
    <col min="10" max="11" width="8.77734375" style="123" customWidth="1"/>
    <col min="12" max="12" width="10.88671875" style="123" customWidth="1"/>
    <col min="13" max="13" width="8.77734375" style="123" customWidth="1"/>
    <col min="14" max="14" width="9.77734375" style="123"/>
    <col min="15" max="15" width="14.77734375" style="123" customWidth="1"/>
    <col min="16" max="17" width="9.77734375" style="123"/>
    <col min="18" max="18" width="14.44140625" style="123" customWidth="1"/>
    <col min="19" max="16384" width="9.77734375" style="123"/>
  </cols>
  <sheetData>
    <row r="1" spans="1:20" s="118" customFormat="1" ht="27.75" customHeight="1">
      <c r="A1" s="117" t="s">
        <v>1225</v>
      </c>
      <c r="O1" s="117" t="s">
        <v>1255</v>
      </c>
    </row>
    <row r="2" spans="1:20" s="118" customFormat="1" ht="27.75" customHeight="1"/>
    <row r="3" spans="1:20" s="150" customFormat="1" ht="39.950000000000003" customHeight="1">
      <c r="A3" s="149"/>
      <c r="B3" s="869" t="s">
        <v>1293</v>
      </c>
      <c r="C3" s="869"/>
      <c r="D3" s="869"/>
      <c r="E3" s="869"/>
      <c r="F3" s="869"/>
      <c r="G3" s="869"/>
      <c r="H3" s="869"/>
      <c r="I3" s="869"/>
      <c r="J3" s="869"/>
      <c r="K3" s="869"/>
      <c r="L3" s="869"/>
      <c r="M3" s="869"/>
      <c r="N3" s="869"/>
      <c r="O3" s="869"/>
      <c r="P3" s="869"/>
      <c r="Q3" s="869"/>
    </row>
    <row r="4" spans="1:20" s="150" customFormat="1" ht="39.950000000000003" customHeight="1">
      <c r="A4" s="149"/>
      <c r="B4" s="869" t="s">
        <v>1291</v>
      </c>
      <c r="C4" s="869"/>
      <c r="D4" s="869"/>
      <c r="E4" s="869"/>
      <c r="F4" s="869"/>
      <c r="G4" s="869"/>
      <c r="H4" s="869"/>
      <c r="I4" s="869"/>
      <c r="J4" s="869"/>
      <c r="K4" s="869"/>
      <c r="L4" s="869"/>
      <c r="M4" s="869"/>
      <c r="N4" s="869"/>
      <c r="O4" s="869"/>
      <c r="P4" s="869"/>
      <c r="Q4" s="869"/>
    </row>
    <row r="5" spans="1:20" s="118" customFormat="1" ht="36.75" customHeight="1">
      <c r="A5" s="120"/>
      <c r="B5" s="869" t="s">
        <v>1292</v>
      </c>
      <c r="C5" s="869"/>
      <c r="D5" s="869"/>
      <c r="E5" s="869"/>
      <c r="F5" s="869"/>
      <c r="G5" s="869"/>
      <c r="H5" s="869"/>
      <c r="I5" s="869"/>
      <c r="J5" s="869"/>
      <c r="K5" s="869"/>
      <c r="L5" s="869"/>
      <c r="M5" s="869"/>
      <c r="N5" s="869"/>
      <c r="O5" s="869"/>
      <c r="P5" s="869"/>
      <c r="Q5" s="869"/>
    </row>
    <row r="6" spans="1:20" s="118" customFormat="1" ht="33" customHeight="1" thickBot="1">
      <c r="A6" s="119"/>
      <c r="B6" s="121"/>
      <c r="C6" s="121"/>
      <c r="D6" s="121"/>
      <c r="E6" s="121"/>
      <c r="F6" s="121"/>
      <c r="G6" s="121"/>
      <c r="H6" s="121"/>
      <c r="I6" s="121"/>
      <c r="J6" s="121"/>
      <c r="K6" s="121"/>
      <c r="L6" s="121"/>
      <c r="M6" s="121"/>
      <c r="N6" s="121"/>
      <c r="O6" s="121"/>
    </row>
    <row r="7" spans="1:20" s="164" customFormat="1" ht="32.1" customHeight="1" thickTop="1">
      <c r="A7" s="152"/>
      <c r="B7" s="870" t="s">
        <v>1470</v>
      </c>
      <c r="C7" s="871"/>
      <c r="D7" s="871"/>
      <c r="E7" s="871"/>
      <c r="F7" s="871"/>
      <c r="G7" s="871"/>
      <c r="H7" s="871"/>
      <c r="I7" s="871"/>
      <c r="J7" s="871"/>
      <c r="K7" s="871"/>
      <c r="L7" s="871"/>
      <c r="M7" s="871"/>
      <c r="N7" s="871"/>
      <c r="O7" s="871"/>
      <c r="P7" s="871"/>
      <c r="Q7" s="872"/>
    </row>
    <row r="8" spans="1:20" s="164" customFormat="1" ht="32.1" customHeight="1">
      <c r="A8" s="152"/>
      <c r="B8" s="873"/>
      <c r="C8" s="874"/>
      <c r="D8" s="874"/>
      <c r="E8" s="874"/>
      <c r="F8" s="874"/>
      <c r="G8" s="874"/>
      <c r="H8" s="874"/>
      <c r="I8" s="874"/>
      <c r="J8" s="874"/>
      <c r="K8" s="874"/>
      <c r="L8" s="874"/>
      <c r="M8" s="874"/>
      <c r="N8" s="874"/>
      <c r="O8" s="874"/>
      <c r="P8" s="874"/>
      <c r="Q8" s="875"/>
    </row>
    <row r="9" spans="1:20" s="164" customFormat="1" ht="32.1" customHeight="1">
      <c r="A9" s="152"/>
      <c r="B9" s="873"/>
      <c r="C9" s="874"/>
      <c r="D9" s="874"/>
      <c r="E9" s="874"/>
      <c r="F9" s="874"/>
      <c r="G9" s="874"/>
      <c r="H9" s="874"/>
      <c r="I9" s="874"/>
      <c r="J9" s="874"/>
      <c r="K9" s="874"/>
      <c r="L9" s="874"/>
      <c r="M9" s="874"/>
      <c r="N9" s="874"/>
      <c r="O9" s="874"/>
      <c r="P9" s="874"/>
      <c r="Q9" s="875"/>
    </row>
    <row r="10" spans="1:20" s="164" customFormat="1" ht="32.1" customHeight="1">
      <c r="A10" s="152"/>
      <c r="B10" s="873"/>
      <c r="C10" s="874"/>
      <c r="D10" s="874"/>
      <c r="E10" s="874"/>
      <c r="F10" s="874"/>
      <c r="G10" s="874"/>
      <c r="H10" s="874"/>
      <c r="I10" s="874"/>
      <c r="J10" s="874"/>
      <c r="K10" s="874"/>
      <c r="L10" s="874"/>
      <c r="M10" s="874"/>
      <c r="N10" s="874"/>
      <c r="O10" s="874"/>
      <c r="P10" s="874"/>
      <c r="Q10" s="875"/>
    </row>
    <row r="11" spans="1:20" s="164" customFormat="1" ht="32.1" customHeight="1">
      <c r="A11" s="152"/>
      <c r="B11" s="873"/>
      <c r="C11" s="874"/>
      <c r="D11" s="874"/>
      <c r="E11" s="874"/>
      <c r="F11" s="874"/>
      <c r="G11" s="874"/>
      <c r="H11" s="874"/>
      <c r="I11" s="874"/>
      <c r="J11" s="874"/>
      <c r="K11" s="874"/>
      <c r="L11" s="874"/>
      <c r="M11" s="874"/>
      <c r="N11" s="874"/>
      <c r="O11" s="874"/>
      <c r="P11" s="874"/>
      <c r="Q11" s="875"/>
    </row>
    <row r="12" spans="1:20" s="164" customFormat="1" ht="32.1" customHeight="1" thickBot="1">
      <c r="A12" s="152"/>
      <c r="B12" s="876"/>
      <c r="C12" s="877"/>
      <c r="D12" s="877"/>
      <c r="E12" s="877"/>
      <c r="F12" s="877"/>
      <c r="G12" s="877"/>
      <c r="H12" s="877"/>
      <c r="I12" s="877"/>
      <c r="J12" s="877"/>
      <c r="K12" s="877"/>
      <c r="L12" s="877"/>
      <c r="M12" s="877"/>
      <c r="N12" s="877"/>
      <c r="O12" s="877"/>
      <c r="P12" s="877"/>
      <c r="Q12" s="878"/>
      <c r="T12" s="123"/>
    </row>
    <row r="13" spans="1:20" s="164" customFormat="1" ht="32.1" customHeight="1" thickTop="1">
      <c r="A13" s="152"/>
      <c r="B13" s="562"/>
      <c r="C13" s="562"/>
      <c r="D13" s="562"/>
      <c r="E13" s="562"/>
      <c r="F13" s="562"/>
      <c r="G13" s="562"/>
      <c r="H13" s="562"/>
      <c r="I13" s="562"/>
      <c r="J13" s="562"/>
      <c r="K13" s="562"/>
      <c r="L13" s="562"/>
      <c r="M13" s="562"/>
      <c r="N13" s="562"/>
      <c r="O13" s="562"/>
      <c r="P13" s="562"/>
      <c r="Q13" s="562"/>
      <c r="T13" s="123"/>
    </row>
    <row r="14" spans="1:20" ht="32.1" customHeight="1">
      <c r="A14" s="151" t="s">
        <v>292</v>
      </c>
      <c r="B14" s="122"/>
      <c r="C14" s="122"/>
      <c r="D14" s="122"/>
      <c r="E14" s="122"/>
      <c r="F14" s="122"/>
      <c r="G14" s="122"/>
      <c r="H14" s="122"/>
      <c r="I14" s="122"/>
    </row>
    <row r="15" spans="1:20" ht="16.5" customHeight="1">
      <c r="A15" s="163"/>
      <c r="B15" s="122"/>
      <c r="C15" s="122"/>
      <c r="D15" s="122"/>
      <c r="E15" s="122"/>
      <c r="F15" s="122"/>
      <c r="G15" s="122"/>
      <c r="H15" s="122"/>
      <c r="I15" s="122"/>
    </row>
    <row r="16" spans="1:20" s="164" customFormat="1" ht="27" customHeight="1">
      <c r="B16" s="152" t="s">
        <v>1294</v>
      </c>
      <c r="C16" s="91"/>
      <c r="D16" s="91"/>
      <c r="E16" s="91"/>
      <c r="F16" s="91"/>
      <c r="G16" s="91"/>
      <c r="H16" s="91"/>
      <c r="I16" s="91"/>
    </row>
    <row r="17" spans="1:18" ht="27" customHeight="1">
      <c r="A17" s="122"/>
      <c r="B17" s="122"/>
      <c r="C17" s="122"/>
      <c r="D17" s="122"/>
      <c r="E17" s="122"/>
      <c r="F17" s="122"/>
      <c r="G17" s="122"/>
      <c r="H17" s="122"/>
      <c r="I17" s="122"/>
    </row>
    <row r="18" spans="1:18" ht="27" customHeight="1">
      <c r="A18" s="122"/>
      <c r="B18" s="124" t="s">
        <v>1471</v>
      </c>
      <c r="C18" s="122"/>
      <c r="D18" s="122"/>
      <c r="E18" s="122"/>
      <c r="F18" s="122"/>
      <c r="G18" s="122"/>
      <c r="H18" s="122"/>
      <c r="I18" s="122"/>
    </row>
    <row r="19" spans="1:18" ht="27" customHeight="1">
      <c r="A19" s="122"/>
      <c r="B19" s="124" t="s">
        <v>228</v>
      </c>
      <c r="C19" s="122"/>
      <c r="D19" s="122"/>
      <c r="E19" s="122"/>
      <c r="F19" s="122"/>
      <c r="G19" s="122"/>
      <c r="H19" s="122"/>
      <c r="I19" s="122"/>
    </row>
    <row r="20" spans="1:18" ht="27" customHeight="1">
      <c r="A20" s="122"/>
      <c r="B20" s="124" t="s">
        <v>229</v>
      </c>
      <c r="C20" s="122"/>
      <c r="D20" s="122"/>
      <c r="E20" s="122"/>
      <c r="F20" s="122"/>
      <c r="G20" s="122"/>
      <c r="H20" s="122"/>
      <c r="I20" s="122"/>
    </row>
    <row r="21" spans="1:18" ht="27" customHeight="1">
      <c r="A21" s="122"/>
      <c r="B21" s="124" t="s">
        <v>1</v>
      </c>
      <c r="C21" s="122"/>
      <c r="D21" s="122"/>
      <c r="E21" s="122"/>
      <c r="F21" s="122"/>
      <c r="G21" s="122"/>
      <c r="H21" s="122"/>
      <c r="I21" s="122"/>
    </row>
    <row r="22" spans="1:18" ht="13.5" customHeight="1">
      <c r="A22" s="122"/>
      <c r="C22" s="122"/>
      <c r="D22" s="122"/>
      <c r="E22" s="122"/>
      <c r="F22" s="122"/>
      <c r="G22" s="122"/>
      <c r="H22" s="122"/>
      <c r="I22" s="122"/>
    </row>
    <row r="23" spans="1:18" ht="27" customHeight="1">
      <c r="A23" s="122"/>
      <c r="B23" s="879" t="s">
        <v>1349</v>
      </c>
      <c r="C23" s="879"/>
      <c r="D23" s="879"/>
      <c r="E23" s="879"/>
      <c r="F23" s="879"/>
      <c r="G23" s="879"/>
      <c r="H23" s="879"/>
      <c r="I23" s="879"/>
      <c r="J23" s="879"/>
      <c r="K23" s="879"/>
      <c r="L23" s="879"/>
      <c r="M23" s="879"/>
      <c r="N23" s="879"/>
      <c r="O23" s="879"/>
      <c r="P23" s="879"/>
      <c r="Q23" s="879"/>
      <c r="R23" s="879"/>
    </row>
    <row r="24" spans="1:18" ht="27" customHeight="1">
      <c r="A24" s="122"/>
      <c r="B24" s="879"/>
      <c r="C24" s="879"/>
      <c r="D24" s="879"/>
      <c r="E24" s="879"/>
      <c r="F24" s="879"/>
      <c r="G24" s="879"/>
      <c r="H24" s="879"/>
      <c r="I24" s="879"/>
      <c r="J24" s="879"/>
      <c r="K24" s="879"/>
      <c r="L24" s="879"/>
      <c r="M24" s="879"/>
      <c r="N24" s="879"/>
      <c r="O24" s="879"/>
      <c r="P24" s="879"/>
      <c r="Q24" s="879"/>
      <c r="R24" s="879"/>
    </row>
    <row r="25" spans="1:18" ht="27" customHeight="1">
      <c r="A25" s="122"/>
      <c r="B25" s="879"/>
      <c r="C25" s="879"/>
      <c r="D25" s="879"/>
      <c r="E25" s="879"/>
      <c r="F25" s="879"/>
      <c r="G25" s="879"/>
      <c r="H25" s="879"/>
      <c r="I25" s="879"/>
      <c r="J25" s="879"/>
      <c r="K25" s="879"/>
      <c r="L25" s="879"/>
      <c r="M25" s="879"/>
      <c r="N25" s="879"/>
      <c r="O25" s="879"/>
      <c r="P25" s="879"/>
      <c r="Q25" s="879"/>
      <c r="R25" s="879"/>
    </row>
    <row r="26" spans="1:18" ht="16.5" customHeight="1">
      <c r="A26" s="122"/>
      <c r="B26" s="124"/>
      <c r="C26" s="122"/>
      <c r="D26" s="122"/>
      <c r="E26" s="122"/>
      <c r="F26" s="122"/>
      <c r="G26" s="122"/>
      <c r="H26" s="122"/>
      <c r="I26" s="122"/>
    </row>
    <row r="27" spans="1:18" s="164" customFormat="1" ht="27" customHeight="1">
      <c r="B27" s="152" t="s">
        <v>1295</v>
      </c>
      <c r="C27" s="91"/>
      <c r="D27" s="91"/>
      <c r="E27" s="91"/>
      <c r="F27" s="91"/>
      <c r="G27" s="91"/>
      <c r="H27" s="91"/>
      <c r="I27" s="91"/>
    </row>
    <row r="28" spans="1:18" ht="27" customHeight="1">
      <c r="A28" s="122"/>
      <c r="B28" s="122"/>
      <c r="C28" s="122"/>
      <c r="D28" s="122"/>
      <c r="E28" s="122"/>
      <c r="F28" s="122"/>
      <c r="G28" s="122"/>
      <c r="H28" s="122"/>
      <c r="I28" s="122"/>
    </row>
    <row r="29" spans="1:18" ht="27" customHeight="1">
      <c r="B29" s="879" t="s">
        <v>1299</v>
      </c>
      <c r="C29" s="879"/>
      <c r="D29" s="879"/>
      <c r="E29" s="879"/>
      <c r="F29" s="879"/>
      <c r="G29" s="879"/>
      <c r="H29" s="879"/>
      <c r="I29" s="879"/>
      <c r="J29" s="879"/>
      <c r="K29" s="879"/>
      <c r="L29" s="879"/>
      <c r="M29" s="879"/>
      <c r="N29" s="879"/>
      <c r="O29" s="879"/>
      <c r="P29" s="879"/>
      <c r="Q29" s="879"/>
      <c r="R29" s="879"/>
    </row>
    <row r="30" spans="1:18" ht="27" customHeight="1">
      <c r="A30" s="122"/>
      <c r="B30" s="124"/>
      <c r="E30" s="122"/>
      <c r="F30" s="122"/>
      <c r="G30" s="122"/>
      <c r="H30" s="122"/>
      <c r="I30" s="122"/>
    </row>
    <row r="31" spans="1:18" ht="27" customHeight="1">
      <c r="A31" s="122"/>
      <c r="B31" s="122" t="s">
        <v>1315</v>
      </c>
      <c r="C31" s="122"/>
      <c r="D31" s="122"/>
      <c r="E31" s="122"/>
      <c r="F31" s="122"/>
      <c r="G31" s="122"/>
      <c r="H31" s="122"/>
      <c r="I31" s="122"/>
    </row>
    <row r="32" spans="1:18" ht="27" customHeight="1">
      <c r="A32" s="122"/>
      <c r="B32" s="122" t="s">
        <v>1354</v>
      </c>
      <c r="C32" s="122"/>
      <c r="D32" s="122"/>
      <c r="E32" s="122"/>
      <c r="F32" s="122"/>
      <c r="G32" s="122"/>
      <c r="H32" s="122"/>
      <c r="I32" s="122"/>
    </row>
    <row r="33" spans="1:21" ht="27" customHeight="1">
      <c r="A33" s="122"/>
      <c r="B33" s="122"/>
      <c r="C33" s="122"/>
      <c r="D33" s="122"/>
      <c r="E33" s="122"/>
      <c r="F33" s="122"/>
      <c r="G33" s="122"/>
      <c r="H33" s="122"/>
      <c r="I33" s="122"/>
    </row>
    <row r="34" spans="1:21" ht="27" customHeight="1">
      <c r="A34" s="122"/>
      <c r="B34" s="152" t="s">
        <v>1296</v>
      </c>
      <c r="C34" s="122"/>
      <c r="D34" s="122"/>
      <c r="E34" s="122"/>
      <c r="F34" s="122"/>
      <c r="G34" s="122"/>
      <c r="H34" s="122"/>
      <c r="I34" s="122"/>
    </row>
    <row r="35" spans="1:21" ht="27" customHeight="1">
      <c r="A35" s="122"/>
      <c r="B35" s="568"/>
      <c r="C35" s="568"/>
      <c r="D35" s="568"/>
      <c r="E35" s="568"/>
      <c r="F35" s="568"/>
      <c r="G35" s="568"/>
      <c r="H35" s="568"/>
      <c r="I35" s="568"/>
      <c r="J35" s="568"/>
      <c r="K35" s="568"/>
      <c r="L35" s="568"/>
      <c r="M35" s="568"/>
      <c r="N35" s="568"/>
      <c r="O35" s="568"/>
      <c r="P35" s="568"/>
      <c r="Q35" s="568"/>
      <c r="R35" s="568"/>
    </row>
    <row r="36" spans="1:21" ht="27" customHeight="1">
      <c r="A36" s="122"/>
      <c r="B36" s="642" t="s">
        <v>1297</v>
      </c>
      <c r="C36" s="568"/>
      <c r="D36" s="568"/>
      <c r="E36" s="568"/>
      <c r="F36" s="568"/>
      <c r="G36" s="568"/>
      <c r="H36" s="568"/>
      <c r="I36" s="568"/>
      <c r="J36" s="568"/>
      <c r="K36" s="568"/>
      <c r="L36" s="568"/>
      <c r="M36" s="568"/>
      <c r="N36" s="568"/>
      <c r="O36" s="568"/>
      <c r="P36" s="568"/>
      <c r="Q36" s="568"/>
      <c r="R36" s="568"/>
    </row>
    <row r="37" spans="1:21" ht="27" customHeight="1">
      <c r="A37" s="122"/>
      <c r="B37" s="123" t="s">
        <v>1353</v>
      </c>
      <c r="C37" s="568"/>
      <c r="D37" s="568"/>
      <c r="E37" s="568"/>
      <c r="F37" s="568"/>
      <c r="G37" s="568"/>
      <c r="H37" s="568"/>
      <c r="I37" s="568"/>
      <c r="J37" s="568"/>
      <c r="K37" s="568"/>
      <c r="L37" s="568"/>
      <c r="M37" s="568"/>
      <c r="N37" s="568"/>
      <c r="O37" s="568"/>
      <c r="P37" s="568"/>
      <c r="Q37" s="568"/>
      <c r="R37" s="568"/>
    </row>
    <row r="38" spans="1:21" ht="27" customHeight="1">
      <c r="A38" s="122"/>
      <c r="C38" s="568"/>
      <c r="D38" s="568"/>
      <c r="E38" s="568"/>
      <c r="F38" s="568"/>
      <c r="G38" s="568"/>
      <c r="H38" s="568"/>
      <c r="I38" s="568"/>
      <c r="J38" s="568"/>
      <c r="K38" s="568"/>
      <c r="L38" s="568"/>
      <c r="M38" s="568"/>
      <c r="N38" s="568"/>
      <c r="O38" s="568"/>
      <c r="P38" s="568"/>
      <c r="Q38" s="568"/>
      <c r="R38" s="568"/>
    </row>
    <row r="39" spans="1:21" ht="27" customHeight="1">
      <c r="A39" s="122"/>
      <c r="B39" s="642" t="s">
        <v>1316</v>
      </c>
      <c r="C39" s="568"/>
      <c r="D39" s="568"/>
      <c r="E39" s="568"/>
      <c r="F39" s="568"/>
      <c r="G39" s="568"/>
      <c r="H39" s="568"/>
      <c r="I39" s="568"/>
      <c r="J39" s="568"/>
      <c r="K39" s="568"/>
      <c r="L39" s="568"/>
      <c r="M39" s="568"/>
      <c r="N39" s="568"/>
      <c r="O39" s="568"/>
      <c r="P39" s="568"/>
      <c r="Q39" s="568"/>
      <c r="R39" s="568"/>
    </row>
    <row r="40" spans="1:21" ht="27" customHeight="1">
      <c r="A40" s="122"/>
      <c r="B40" s="642" t="s">
        <v>1298</v>
      </c>
      <c r="C40" s="568"/>
      <c r="D40" s="568"/>
      <c r="E40" s="568"/>
      <c r="F40" s="568"/>
      <c r="G40" s="568"/>
      <c r="H40" s="568"/>
      <c r="I40" s="568"/>
      <c r="J40" s="568"/>
      <c r="K40" s="568"/>
      <c r="L40" s="568"/>
      <c r="M40" s="568"/>
      <c r="N40" s="568"/>
      <c r="O40" s="568"/>
      <c r="P40" s="568"/>
      <c r="Q40" s="568"/>
      <c r="R40" s="568"/>
    </row>
    <row r="41" spans="1:21" ht="27" customHeight="1">
      <c r="A41" s="122"/>
      <c r="B41" s="642"/>
      <c r="C41" s="568"/>
      <c r="D41" s="568"/>
      <c r="E41" s="568"/>
      <c r="F41" s="568"/>
      <c r="G41" s="568"/>
      <c r="H41" s="568"/>
      <c r="I41" s="568"/>
      <c r="J41" s="568"/>
      <c r="K41" s="568"/>
      <c r="L41" s="568"/>
      <c r="M41" s="568"/>
      <c r="N41" s="568"/>
      <c r="O41" s="568"/>
      <c r="P41" s="568"/>
      <c r="Q41" s="568"/>
      <c r="R41" s="568"/>
    </row>
    <row r="42" spans="1:21" ht="27" customHeight="1">
      <c r="A42" s="122"/>
      <c r="B42" s="642" t="s">
        <v>1356</v>
      </c>
      <c r="C42" s="568"/>
      <c r="D42" s="568"/>
      <c r="E42" s="568"/>
      <c r="F42" s="568"/>
      <c r="G42" s="568"/>
      <c r="H42" s="568"/>
      <c r="I42" s="568"/>
      <c r="J42" s="568"/>
      <c r="K42" s="568"/>
      <c r="L42" s="568"/>
      <c r="M42" s="568"/>
      <c r="N42" s="568"/>
      <c r="O42" s="568"/>
      <c r="P42" s="568"/>
      <c r="Q42" s="568"/>
      <c r="R42" s="568"/>
    </row>
    <row r="43" spans="1:21" ht="27" customHeight="1">
      <c r="A43" s="122"/>
      <c r="B43" s="642" t="s">
        <v>1355</v>
      </c>
      <c r="C43" s="568"/>
      <c r="D43" s="568"/>
      <c r="E43" s="568"/>
      <c r="F43" s="568"/>
      <c r="G43" s="568"/>
      <c r="H43" s="568"/>
      <c r="I43" s="568"/>
      <c r="J43" s="568"/>
      <c r="K43" s="568"/>
      <c r="L43" s="568"/>
      <c r="M43" s="568"/>
      <c r="N43" s="568"/>
      <c r="O43" s="568"/>
      <c r="P43" s="568"/>
      <c r="Q43" s="568"/>
      <c r="R43" s="568"/>
    </row>
    <row r="44" spans="1:21" ht="27" customHeight="1">
      <c r="A44" s="122"/>
      <c r="B44" s="568"/>
      <c r="C44" s="568"/>
      <c r="D44" s="568"/>
      <c r="E44" s="568"/>
      <c r="F44" s="568"/>
      <c r="G44" s="568"/>
      <c r="H44" s="568"/>
      <c r="I44" s="568"/>
      <c r="J44" s="568"/>
      <c r="K44" s="568"/>
      <c r="L44" s="568"/>
      <c r="M44" s="568"/>
      <c r="N44" s="568"/>
      <c r="O44" s="568"/>
      <c r="P44" s="568"/>
      <c r="Q44" s="568"/>
      <c r="R44" s="568"/>
    </row>
    <row r="45" spans="1:21" ht="27" customHeight="1" thickBot="1">
      <c r="A45" s="135"/>
      <c r="B45" s="222"/>
      <c r="C45" s="222"/>
      <c r="D45" s="222"/>
      <c r="E45" s="222"/>
      <c r="F45" s="222"/>
      <c r="G45" s="222"/>
      <c r="H45" s="222"/>
      <c r="I45" s="222"/>
      <c r="J45" s="143"/>
      <c r="K45" s="143"/>
      <c r="L45" s="143"/>
      <c r="M45" s="143"/>
      <c r="N45" s="143"/>
    </row>
    <row r="46" spans="1:21" ht="32.1" customHeight="1" thickTop="1">
      <c r="A46" s="216" t="s">
        <v>952</v>
      </c>
      <c r="B46" s="220"/>
      <c r="C46" s="220"/>
      <c r="D46" s="220"/>
      <c r="E46" s="220"/>
      <c r="F46" s="220"/>
      <c r="G46" s="220"/>
      <c r="H46" s="220"/>
      <c r="I46" s="220"/>
      <c r="J46" s="221"/>
      <c r="U46" s="122"/>
    </row>
    <row r="47" spans="1:21" ht="15" customHeight="1">
      <c r="A47" s="122"/>
      <c r="B47" s="122"/>
      <c r="C47" s="122"/>
      <c r="D47" s="122"/>
      <c r="E47" s="122"/>
      <c r="F47" s="122"/>
      <c r="G47" s="122"/>
      <c r="H47" s="122"/>
      <c r="I47" s="122"/>
      <c r="U47" s="122"/>
    </row>
    <row r="48" spans="1:21">
      <c r="B48" s="124" t="s">
        <v>1300</v>
      </c>
      <c r="D48" s="122"/>
      <c r="E48" s="122" t="s">
        <v>1301</v>
      </c>
      <c r="H48" s="122"/>
      <c r="I48" s="122"/>
    </row>
    <row r="49" spans="1:9" ht="22.5" customHeight="1">
      <c r="A49" s="124"/>
      <c r="D49" s="122"/>
      <c r="E49" s="122"/>
      <c r="F49" s="122"/>
      <c r="H49" s="122"/>
      <c r="I49" s="122"/>
    </row>
    <row r="50" spans="1:9">
      <c r="B50" s="124" t="s">
        <v>1302</v>
      </c>
      <c r="F50" s="122"/>
      <c r="G50" s="122" t="s">
        <v>1303</v>
      </c>
      <c r="H50" s="122"/>
      <c r="I50" s="122"/>
    </row>
    <row r="51" spans="1:9" ht="22.5" customHeight="1">
      <c r="A51" s="124"/>
      <c r="E51" s="122"/>
      <c r="F51" s="122"/>
      <c r="G51" s="122"/>
      <c r="H51" s="122"/>
      <c r="I51" s="122"/>
    </row>
    <row r="52" spans="1:9">
      <c r="B52" s="124" t="s">
        <v>1304</v>
      </c>
      <c r="G52" s="122" t="s">
        <v>1305</v>
      </c>
      <c r="I52" s="122"/>
    </row>
    <row r="53" spans="1:9" ht="22.5" customHeight="1">
      <c r="A53" s="124"/>
      <c r="D53" s="122"/>
      <c r="E53" s="122"/>
      <c r="F53" s="122"/>
      <c r="G53" s="122"/>
      <c r="H53" s="122"/>
      <c r="I53" s="122"/>
    </row>
    <row r="54" spans="1:9" ht="27" customHeight="1">
      <c r="B54" s="124" t="s">
        <v>304</v>
      </c>
      <c r="D54" s="122"/>
      <c r="E54" s="122" t="s">
        <v>1306</v>
      </c>
      <c r="F54" s="122"/>
      <c r="G54" s="122"/>
      <c r="H54" s="122"/>
      <c r="I54" s="122"/>
    </row>
    <row r="55" spans="1:9" ht="22.5" customHeight="1">
      <c r="A55" s="124"/>
      <c r="D55" s="122"/>
      <c r="E55" s="122"/>
      <c r="F55" s="122"/>
      <c r="G55" s="122"/>
      <c r="H55" s="122"/>
      <c r="I55" s="122"/>
    </row>
    <row r="56" spans="1:9" ht="27" customHeight="1">
      <c r="B56" s="124" t="s">
        <v>294</v>
      </c>
      <c r="D56" s="122"/>
      <c r="E56" s="122" t="s">
        <v>947</v>
      </c>
      <c r="F56" s="122"/>
      <c r="G56" s="122"/>
      <c r="H56" s="122"/>
      <c r="I56" s="122"/>
    </row>
    <row r="57" spans="1:9" ht="22.5" customHeight="1">
      <c r="A57" s="124"/>
      <c r="D57" s="122"/>
      <c r="E57" s="122"/>
      <c r="F57" s="122"/>
      <c r="G57" s="122"/>
      <c r="H57" s="122"/>
      <c r="I57" s="122"/>
    </row>
    <row r="58" spans="1:9" ht="27" customHeight="1">
      <c r="B58" s="124" t="s">
        <v>305</v>
      </c>
      <c r="D58" s="122"/>
      <c r="E58" s="122"/>
      <c r="F58" s="122" t="s">
        <v>1307</v>
      </c>
      <c r="G58" s="122"/>
      <c r="H58" s="122"/>
      <c r="I58" s="122"/>
    </row>
    <row r="59" spans="1:9" ht="22.5" customHeight="1">
      <c r="A59" s="124"/>
      <c r="D59" s="122"/>
      <c r="E59" s="122"/>
      <c r="F59" s="122"/>
      <c r="G59" s="122"/>
      <c r="H59" s="122"/>
      <c r="I59" s="122"/>
    </row>
    <row r="60" spans="1:9" ht="27" customHeight="1">
      <c r="B60" s="124" t="s">
        <v>306</v>
      </c>
      <c r="D60" s="122"/>
      <c r="E60" s="122"/>
      <c r="F60" s="122" t="s">
        <v>1308</v>
      </c>
      <c r="G60" s="122"/>
      <c r="H60" s="122"/>
      <c r="I60" s="122"/>
    </row>
    <row r="61" spans="1:9" ht="22.5" customHeight="1">
      <c r="A61" s="124"/>
      <c r="D61" s="122"/>
      <c r="E61" s="122"/>
      <c r="F61" s="122"/>
      <c r="G61" s="122"/>
      <c r="H61" s="122"/>
      <c r="I61" s="122"/>
    </row>
    <row r="62" spans="1:9" ht="27" customHeight="1">
      <c r="B62" s="124" t="s">
        <v>699</v>
      </c>
      <c r="F62" s="122" t="s">
        <v>293</v>
      </c>
      <c r="H62" s="122"/>
      <c r="I62" s="122"/>
    </row>
    <row r="63" spans="1:9" ht="22.5" customHeight="1">
      <c r="A63" s="124"/>
      <c r="D63" s="122"/>
      <c r="E63" s="122"/>
      <c r="F63" s="122"/>
      <c r="G63" s="122"/>
      <c r="H63" s="122"/>
      <c r="I63" s="122"/>
    </row>
    <row r="64" spans="1:9" ht="27" customHeight="1">
      <c r="B64" s="124" t="s">
        <v>1312</v>
      </c>
      <c r="D64" s="122"/>
      <c r="E64" s="122"/>
      <c r="F64" s="122"/>
      <c r="H64" s="122" t="s">
        <v>1313</v>
      </c>
    </row>
    <row r="65" spans="1:10" ht="22.5" customHeight="1">
      <c r="A65" s="124"/>
      <c r="D65" s="122"/>
      <c r="E65" s="122"/>
      <c r="F65" s="122"/>
      <c r="G65" s="122"/>
      <c r="H65" s="122"/>
      <c r="I65" s="122"/>
    </row>
    <row r="66" spans="1:10" ht="27" customHeight="1" thickBot="1">
      <c r="A66" s="219"/>
      <c r="B66" s="131"/>
      <c r="C66" s="135"/>
      <c r="D66" s="135"/>
      <c r="E66" s="135"/>
      <c r="F66" s="135"/>
      <c r="G66" s="135"/>
      <c r="H66" s="135"/>
      <c r="I66" s="135"/>
    </row>
    <row r="67" spans="1:10" ht="32.1" customHeight="1" thickTop="1">
      <c r="A67" s="216" t="s">
        <v>1314</v>
      </c>
      <c r="B67" s="217"/>
      <c r="C67" s="220"/>
      <c r="D67" s="220"/>
      <c r="E67" s="220"/>
      <c r="F67" s="220"/>
      <c r="G67" s="220"/>
      <c r="H67" s="220"/>
      <c r="I67" s="220"/>
      <c r="J67" s="221"/>
    </row>
    <row r="68" spans="1:10" ht="27" customHeight="1">
      <c r="A68" s="134"/>
      <c r="B68" s="135"/>
      <c r="C68" s="135"/>
      <c r="D68" s="135"/>
      <c r="E68" s="135"/>
      <c r="F68" s="135"/>
      <c r="G68" s="135"/>
      <c r="H68" s="135"/>
      <c r="I68" s="135"/>
      <c r="J68" s="131"/>
    </row>
    <row r="69" spans="1:10" ht="27" customHeight="1">
      <c r="A69" s="169" t="s">
        <v>543</v>
      </c>
      <c r="B69" s="122" t="s">
        <v>1226</v>
      </c>
      <c r="C69" s="122"/>
      <c r="D69" s="122"/>
      <c r="E69" s="122"/>
      <c r="F69" s="122"/>
      <c r="G69" s="122"/>
      <c r="H69" s="122"/>
      <c r="I69" s="122"/>
    </row>
    <row r="70" spans="1:10" ht="27" customHeight="1">
      <c r="B70" s="122"/>
      <c r="C70" s="122"/>
      <c r="D70" s="122"/>
      <c r="E70" s="122"/>
      <c r="F70" s="122"/>
      <c r="G70" s="122"/>
      <c r="H70" s="122"/>
      <c r="I70" s="122"/>
    </row>
    <row r="71" spans="1:10" ht="27" customHeight="1">
      <c r="A71" s="169" t="s">
        <v>703</v>
      </c>
      <c r="B71" s="129" t="s">
        <v>282</v>
      </c>
      <c r="C71" s="122" t="s">
        <v>1358</v>
      </c>
      <c r="D71" s="122"/>
      <c r="E71" s="122"/>
      <c r="F71" s="122"/>
      <c r="G71" s="122"/>
      <c r="H71" s="122"/>
      <c r="I71" s="122"/>
    </row>
    <row r="72" spans="1:10" ht="27" customHeight="1">
      <c r="A72" s="154"/>
      <c r="C72" s="122" t="s">
        <v>236</v>
      </c>
      <c r="D72" s="122"/>
      <c r="E72" s="122"/>
      <c r="F72" s="122"/>
      <c r="G72" s="122"/>
      <c r="H72" s="122"/>
      <c r="I72" s="122"/>
    </row>
    <row r="73" spans="1:10" ht="27" customHeight="1">
      <c r="A73" s="154"/>
      <c r="C73" s="122" t="s">
        <v>237</v>
      </c>
      <c r="D73" s="122"/>
      <c r="E73" s="122"/>
      <c r="F73" s="122"/>
      <c r="G73" s="122"/>
      <c r="H73" s="122"/>
      <c r="I73" s="122"/>
    </row>
    <row r="74" spans="1:10" ht="27" customHeight="1">
      <c r="A74" s="154"/>
      <c r="B74" s="122"/>
      <c r="C74" s="122" t="s">
        <v>226</v>
      </c>
      <c r="D74" s="122"/>
      <c r="E74" s="122"/>
      <c r="F74" s="122"/>
      <c r="G74" s="122"/>
      <c r="H74" s="122"/>
      <c r="I74" s="122"/>
    </row>
    <row r="75" spans="1:10" ht="27" customHeight="1">
      <c r="A75" s="154"/>
      <c r="B75" s="122"/>
      <c r="C75" s="122" t="s">
        <v>233</v>
      </c>
      <c r="D75" s="122"/>
      <c r="E75" s="122"/>
      <c r="F75" s="122"/>
      <c r="G75" s="122"/>
      <c r="H75" s="122"/>
      <c r="I75" s="122"/>
    </row>
    <row r="76" spans="1:10" ht="27" customHeight="1">
      <c r="A76" s="154"/>
      <c r="B76" s="122"/>
      <c r="C76" s="122" t="s">
        <v>234</v>
      </c>
      <c r="D76" s="122"/>
      <c r="E76" s="122"/>
      <c r="F76" s="122"/>
      <c r="G76" s="122"/>
      <c r="H76" s="122"/>
      <c r="I76" s="122"/>
    </row>
    <row r="77" spans="1:10" ht="27" customHeight="1">
      <c r="A77" s="154"/>
      <c r="B77" s="122"/>
      <c r="C77" s="122" t="s">
        <v>235</v>
      </c>
      <c r="D77" s="122"/>
      <c r="E77" s="122"/>
      <c r="F77" s="122"/>
      <c r="G77" s="122"/>
      <c r="H77" s="122"/>
      <c r="I77" s="122"/>
    </row>
    <row r="78" spans="1:10" ht="27" customHeight="1">
      <c r="A78" s="154"/>
      <c r="B78" s="122"/>
      <c r="C78" s="122" t="s">
        <v>227</v>
      </c>
      <c r="D78" s="122"/>
      <c r="E78" s="122"/>
      <c r="F78" s="122"/>
      <c r="G78" s="122"/>
      <c r="H78" s="122"/>
      <c r="I78" s="122"/>
    </row>
    <row r="79" spans="1:10" ht="27" customHeight="1">
      <c r="A79" s="154"/>
      <c r="B79" s="122"/>
      <c r="C79" s="122" t="s">
        <v>231</v>
      </c>
      <c r="D79" s="122"/>
      <c r="E79" s="122"/>
      <c r="F79" s="122"/>
      <c r="G79" s="122"/>
      <c r="H79" s="122"/>
      <c r="I79" s="122"/>
    </row>
    <row r="80" spans="1:10" ht="27" customHeight="1">
      <c r="A80" s="154"/>
      <c r="B80" s="122"/>
      <c r="C80" s="122" t="s">
        <v>350</v>
      </c>
      <c r="D80" s="122"/>
      <c r="E80" s="122"/>
      <c r="F80" s="122"/>
      <c r="G80" s="122"/>
      <c r="H80" s="122"/>
      <c r="I80" s="122"/>
    </row>
    <row r="81" spans="1:12" ht="27" customHeight="1">
      <c r="A81" s="154"/>
      <c r="B81" s="122"/>
      <c r="C81" s="122" t="s">
        <v>232</v>
      </c>
      <c r="D81" s="122"/>
      <c r="E81" s="122"/>
      <c r="F81" s="122"/>
      <c r="G81" s="122"/>
      <c r="H81" s="122"/>
      <c r="I81" s="122"/>
    </row>
    <row r="82" spans="1:12" ht="27" customHeight="1">
      <c r="B82" s="130" t="s">
        <v>283</v>
      </c>
      <c r="C82" s="122" t="s">
        <v>1361</v>
      </c>
      <c r="D82" s="122"/>
      <c r="E82" s="122"/>
      <c r="F82" s="122"/>
      <c r="G82" s="122"/>
      <c r="H82" s="122"/>
      <c r="I82" s="122"/>
    </row>
    <row r="83" spans="1:12" ht="27" customHeight="1">
      <c r="A83" s="155"/>
      <c r="C83" s="122" t="s">
        <v>1357</v>
      </c>
      <c r="D83" s="122"/>
      <c r="E83" s="122"/>
      <c r="F83" s="122"/>
      <c r="G83" s="122"/>
      <c r="H83" s="122"/>
      <c r="I83" s="122"/>
    </row>
    <row r="84" spans="1:12" ht="27" customHeight="1">
      <c r="A84" s="155"/>
      <c r="C84" s="122" t="s">
        <v>1359</v>
      </c>
      <c r="D84" s="122"/>
      <c r="E84" s="122"/>
      <c r="F84" s="122"/>
      <c r="G84" s="122"/>
      <c r="H84" s="122"/>
      <c r="I84" s="122"/>
    </row>
    <row r="85" spans="1:12" ht="27" customHeight="1">
      <c r="A85" s="155"/>
      <c r="C85" s="122"/>
      <c r="D85" s="122"/>
      <c r="E85" s="122"/>
      <c r="F85" s="122"/>
      <c r="G85" s="122"/>
      <c r="H85" s="122"/>
      <c r="I85" s="122"/>
    </row>
    <row r="86" spans="1:12" ht="27" customHeight="1">
      <c r="A86" s="155"/>
      <c r="C86" s="122"/>
      <c r="D86" s="122"/>
      <c r="E86" s="122"/>
      <c r="F86" s="122"/>
      <c r="G86" s="122"/>
      <c r="H86" s="122"/>
      <c r="I86" s="122"/>
    </row>
    <row r="87" spans="1:12" ht="27" customHeight="1">
      <c r="A87" s="168" t="s">
        <v>215</v>
      </c>
      <c r="B87" s="122" t="s">
        <v>230</v>
      </c>
      <c r="C87" s="122"/>
      <c r="D87" s="122"/>
      <c r="E87" s="122"/>
      <c r="F87" s="122"/>
      <c r="G87" s="122"/>
      <c r="H87" s="122"/>
      <c r="I87" s="122"/>
    </row>
    <row r="88" spans="1:12" ht="27" customHeight="1">
      <c r="A88" s="168"/>
      <c r="B88" s="122" t="s">
        <v>1319</v>
      </c>
      <c r="C88" s="122"/>
      <c r="D88" s="122"/>
      <c r="E88" s="122"/>
      <c r="F88" s="122"/>
      <c r="G88" s="122"/>
      <c r="H88" s="122"/>
      <c r="I88" s="122"/>
    </row>
    <row r="89" spans="1:12" ht="27" customHeight="1">
      <c r="A89" s="168"/>
      <c r="B89" s="122"/>
      <c r="C89" s="122"/>
      <c r="D89" s="122"/>
      <c r="E89" s="122"/>
      <c r="F89" s="122"/>
      <c r="G89" s="122"/>
      <c r="H89" s="122"/>
      <c r="I89" s="122"/>
    </row>
    <row r="90" spans="1:12" ht="27" customHeight="1">
      <c r="A90" s="168" t="s">
        <v>544</v>
      </c>
      <c r="B90" s="122" t="s">
        <v>262</v>
      </c>
      <c r="C90" s="122"/>
      <c r="D90" s="122"/>
      <c r="E90" s="122"/>
      <c r="F90" s="122"/>
      <c r="G90" s="122"/>
      <c r="H90" s="122"/>
      <c r="I90" s="122"/>
    </row>
    <row r="91" spans="1:12" ht="27" customHeight="1">
      <c r="A91" s="168"/>
      <c r="B91" s="122" t="s">
        <v>917</v>
      </c>
      <c r="C91" s="122"/>
      <c r="D91" s="122"/>
      <c r="E91" s="122"/>
      <c r="F91" s="122"/>
      <c r="G91" s="122"/>
      <c r="H91" s="122"/>
      <c r="J91" s="131"/>
      <c r="K91" s="131"/>
      <c r="L91" s="131"/>
    </row>
    <row r="92" spans="1:12" ht="27" customHeight="1" thickBot="1">
      <c r="A92" s="168"/>
      <c r="B92" s="122"/>
      <c r="C92" s="122" t="s">
        <v>946</v>
      </c>
      <c r="D92" s="122"/>
      <c r="J92" s="131"/>
      <c r="K92" s="131"/>
      <c r="L92" s="131"/>
    </row>
    <row r="93" spans="1:12" ht="27" customHeight="1" thickBot="1">
      <c r="A93" s="168"/>
      <c r="B93" s="122"/>
      <c r="C93" s="122"/>
      <c r="D93" s="122"/>
      <c r="F93" s="132">
        <v>1</v>
      </c>
      <c r="G93" s="133">
        <v>2</v>
      </c>
      <c r="H93" s="133">
        <v>3</v>
      </c>
      <c r="J93" s="131"/>
      <c r="K93" s="131"/>
      <c r="L93" s="131"/>
    </row>
    <row r="94" spans="1:12" ht="27" customHeight="1" thickBot="1">
      <c r="A94" s="168"/>
      <c r="B94" s="122"/>
      <c r="C94" s="122"/>
      <c r="D94" s="122"/>
      <c r="F94" s="133">
        <v>4</v>
      </c>
      <c r="G94" s="133">
        <v>5</v>
      </c>
      <c r="H94" s="133">
        <v>6</v>
      </c>
      <c r="J94" s="131"/>
      <c r="K94" s="131"/>
      <c r="L94" s="131"/>
    </row>
    <row r="95" spans="1:12" ht="27" customHeight="1" thickBot="1">
      <c r="A95" s="168"/>
      <c r="B95" s="122"/>
      <c r="C95" s="122"/>
      <c r="D95" s="122"/>
      <c r="E95" s="134"/>
      <c r="F95" s="133">
        <v>7</v>
      </c>
      <c r="G95" s="133">
        <v>8</v>
      </c>
      <c r="H95" s="133">
        <v>9</v>
      </c>
      <c r="J95" s="131"/>
      <c r="K95" s="131"/>
      <c r="L95" s="131"/>
    </row>
    <row r="96" spans="1:12" ht="27" customHeight="1">
      <c r="A96" s="168"/>
      <c r="B96" s="122"/>
      <c r="C96" s="122"/>
      <c r="D96" s="122"/>
      <c r="E96" s="134"/>
      <c r="F96" s="134"/>
      <c r="G96" s="134"/>
      <c r="H96" s="122"/>
      <c r="J96" s="131"/>
      <c r="K96" s="131"/>
      <c r="L96" s="131"/>
    </row>
    <row r="97" spans="1:15" ht="27" customHeight="1">
      <c r="A97" s="168" t="s">
        <v>545</v>
      </c>
      <c r="B97" s="122" t="s">
        <v>1478</v>
      </c>
      <c r="C97" s="122"/>
      <c r="D97" s="122"/>
      <c r="E97" s="134"/>
      <c r="F97" s="134"/>
      <c r="G97" s="134"/>
      <c r="H97" s="122"/>
      <c r="I97" s="122" t="s">
        <v>1227</v>
      </c>
      <c r="J97" s="131"/>
      <c r="K97" s="131"/>
      <c r="L97" s="131"/>
    </row>
    <row r="98" spans="1:15" ht="27" customHeight="1">
      <c r="F98" s="122"/>
      <c r="G98" s="122"/>
      <c r="H98" s="122"/>
      <c r="I98" s="122" t="s">
        <v>1360</v>
      </c>
    </row>
    <row r="99" spans="1:15" ht="27" customHeight="1">
      <c r="A99" s="167"/>
      <c r="B99" s="135"/>
      <c r="C99" s="135"/>
      <c r="D99" s="135"/>
      <c r="E99" s="135"/>
      <c r="F99" s="135"/>
      <c r="G99" s="135"/>
      <c r="H99" s="135"/>
      <c r="I99" s="135"/>
      <c r="J99" s="131"/>
      <c r="K99" s="131"/>
      <c r="L99" s="131"/>
      <c r="M99" s="131"/>
      <c r="N99" s="131"/>
      <c r="O99" s="131"/>
    </row>
    <row r="100" spans="1:15" ht="27" customHeight="1">
      <c r="A100" s="168" t="s">
        <v>700</v>
      </c>
      <c r="B100" s="122" t="s">
        <v>1320</v>
      </c>
      <c r="C100" s="122"/>
      <c r="D100" s="122"/>
      <c r="E100" s="122"/>
      <c r="F100" s="122"/>
      <c r="G100" s="122"/>
      <c r="H100" s="122"/>
      <c r="I100" s="122"/>
    </row>
    <row r="101" spans="1:15" ht="27" customHeight="1">
      <c r="A101" s="168"/>
      <c r="B101" s="122" t="s">
        <v>1321</v>
      </c>
      <c r="C101" s="122"/>
      <c r="D101" s="122"/>
      <c r="E101" s="122"/>
      <c r="F101" s="122"/>
      <c r="G101" s="122"/>
      <c r="H101" s="122"/>
      <c r="I101" s="122"/>
    </row>
    <row r="102" spans="1:15" ht="27" customHeight="1">
      <c r="A102" s="168"/>
      <c r="B102" s="123" t="s">
        <v>1322</v>
      </c>
    </row>
    <row r="103" spans="1:15" ht="27" customHeight="1">
      <c r="A103" s="168"/>
      <c r="B103" s="123" t="s">
        <v>1323</v>
      </c>
    </row>
    <row r="104" spans="1:15" ht="27" customHeight="1">
      <c r="A104" s="168"/>
    </row>
    <row r="105" spans="1:15" ht="27" customHeight="1">
      <c r="A105" s="168" t="s">
        <v>546</v>
      </c>
      <c r="B105" s="123" t="s">
        <v>1228</v>
      </c>
    </row>
    <row r="106" spans="1:15" ht="27" customHeight="1">
      <c r="A106" s="155"/>
      <c r="B106" s="122" t="s">
        <v>1251</v>
      </c>
      <c r="C106" s="122"/>
      <c r="D106" s="122"/>
      <c r="E106" s="122"/>
      <c r="F106" s="122"/>
      <c r="G106" s="122"/>
      <c r="H106" s="122"/>
      <c r="I106" s="122"/>
    </row>
    <row r="107" spans="1:15" ht="27" customHeight="1">
      <c r="A107" s="155"/>
      <c r="B107" s="122" t="s">
        <v>1250</v>
      </c>
      <c r="C107" s="122"/>
      <c r="D107" s="122"/>
      <c r="E107" s="122"/>
      <c r="F107" s="122"/>
      <c r="G107" s="122"/>
      <c r="H107" s="122"/>
      <c r="I107" s="122"/>
    </row>
    <row r="108" spans="1:15" ht="27" customHeight="1">
      <c r="A108" s="155"/>
      <c r="B108" s="122" t="s">
        <v>1229</v>
      </c>
      <c r="C108" s="122"/>
      <c r="D108" s="122"/>
      <c r="E108" s="122"/>
      <c r="F108" s="122"/>
      <c r="G108" s="122"/>
      <c r="H108" s="122"/>
      <c r="I108" s="122"/>
    </row>
    <row r="109" spans="1:15" ht="27" customHeight="1" thickBot="1">
      <c r="A109" s="156"/>
      <c r="B109" s="135"/>
      <c r="C109" s="135"/>
      <c r="D109" s="135"/>
      <c r="E109" s="135"/>
      <c r="F109" s="135"/>
      <c r="G109" s="135"/>
      <c r="H109" s="135"/>
      <c r="I109" s="135"/>
    </row>
    <row r="110" spans="1:15" ht="32.1" customHeight="1" thickTop="1">
      <c r="A110" s="213" t="s">
        <v>1317</v>
      </c>
      <c r="B110" s="214"/>
      <c r="C110" s="215"/>
      <c r="D110" s="215"/>
      <c r="E110" s="215"/>
      <c r="F110" s="215"/>
      <c r="G110" s="215"/>
      <c r="H110" s="215"/>
      <c r="I110" s="215"/>
      <c r="J110" s="122"/>
    </row>
    <row r="111" spans="1:15" ht="27" customHeight="1">
      <c r="A111" s="157"/>
      <c r="C111" s="122"/>
      <c r="D111" s="122"/>
      <c r="E111" s="122"/>
      <c r="F111" s="122"/>
      <c r="G111" s="122"/>
      <c r="H111" s="122"/>
      <c r="I111" s="122"/>
      <c r="J111" s="122"/>
    </row>
    <row r="112" spans="1:15" ht="27" customHeight="1">
      <c r="A112" s="170" t="s">
        <v>285</v>
      </c>
      <c r="B112" s="122" t="s">
        <v>287</v>
      </c>
    </row>
    <row r="113" spans="1:20" ht="27" customHeight="1">
      <c r="B113" s="122" t="s">
        <v>1324</v>
      </c>
      <c r="E113" s="122"/>
    </row>
    <row r="114" spans="1:20" ht="27" customHeight="1">
      <c r="A114" s="158"/>
      <c r="C114" s="122"/>
      <c r="D114" s="122"/>
      <c r="E114" s="122"/>
    </row>
    <row r="115" spans="1:20" ht="27" customHeight="1">
      <c r="A115" s="170" t="s">
        <v>284</v>
      </c>
      <c r="B115" s="122" t="s">
        <v>1325</v>
      </c>
      <c r="C115" s="136"/>
    </row>
    <row r="116" spans="1:20" ht="27" customHeight="1">
      <c r="B116" s="122" t="s">
        <v>1326</v>
      </c>
      <c r="E116" s="122"/>
      <c r="K116" s="122" t="s">
        <v>1334</v>
      </c>
    </row>
    <row r="117" spans="1:20" ht="27" customHeight="1">
      <c r="A117" s="158"/>
      <c r="D117" s="122"/>
      <c r="E117" s="122"/>
    </row>
    <row r="118" spans="1:20" ht="27" customHeight="1">
      <c r="A118" s="158"/>
      <c r="B118" s="123" t="s">
        <v>1339</v>
      </c>
      <c r="C118" s="136"/>
    </row>
    <row r="119" spans="1:20" ht="27" customHeight="1">
      <c r="A119" s="158"/>
      <c r="B119" s="123" t="s">
        <v>1340</v>
      </c>
      <c r="C119" s="136"/>
    </row>
    <row r="120" spans="1:20" ht="27" customHeight="1">
      <c r="A120" s="158"/>
      <c r="B120" s="136"/>
    </row>
    <row r="121" spans="1:20" ht="27" customHeight="1">
      <c r="A121" s="170" t="s">
        <v>286</v>
      </c>
      <c r="B121" s="122" t="s">
        <v>1335</v>
      </c>
      <c r="D121" s="122"/>
      <c r="E121" s="122"/>
    </row>
    <row r="122" spans="1:20" ht="27" customHeight="1">
      <c r="A122" s="158"/>
      <c r="B122" s="122" t="s">
        <v>1336</v>
      </c>
      <c r="D122" s="122"/>
      <c r="E122" s="122"/>
    </row>
    <row r="123" spans="1:20" ht="27" customHeight="1">
      <c r="B123" s="123" t="s">
        <v>1337</v>
      </c>
      <c r="T123" s="648"/>
    </row>
    <row r="124" spans="1:20" ht="27" customHeight="1">
      <c r="B124" s="123" t="s">
        <v>1338</v>
      </c>
    </row>
    <row r="125" spans="1:20" ht="27" customHeight="1"/>
    <row r="126" spans="1:20" s="131" customFormat="1" ht="27" customHeight="1" thickBot="1">
      <c r="B126" s="137"/>
    </row>
    <row r="127" spans="1:20" s="177" customFormat="1" ht="30" customHeight="1" thickTop="1">
      <c r="A127" s="213" t="s">
        <v>291</v>
      </c>
      <c r="B127" s="214"/>
      <c r="C127" s="215"/>
      <c r="D127" s="215"/>
      <c r="E127" s="215"/>
      <c r="F127" s="215"/>
      <c r="G127" s="215"/>
      <c r="H127" s="215"/>
      <c r="I127" s="215"/>
    </row>
    <row r="128" spans="1:20" s="177" customFormat="1" ht="18" customHeight="1">
      <c r="A128" s="353"/>
      <c r="B128" s="643"/>
      <c r="C128" s="354"/>
      <c r="D128" s="354"/>
      <c r="E128" s="354"/>
      <c r="F128" s="354"/>
      <c r="G128" s="354"/>
      <c r="H128" s="354"/>
      <c r="I128" s="354"/>
    </row>
    <row r="129" spans="1:20" s="177" customFormat="1" ht="30" customHeight="1">
      <c r="A129" s="353"/>
      <c r="B129" s="709" t="s">
        <v>1342</v>
      </c>
      <c r="C129" s="354"/>
      <c r="D129" s="354"/>
      <c r="E129" s="354"/>
      <c r="F129" s="354"/>
      <c r="G129" s="354"/>
      <c r="H129" s="354"/>
      <c r="I129" s="354"/>
      <c r="T129" s="131"/>
    </row>
    <row r="130" spans="1:20" s="177" customFormat="1" ht="30" customHeight="1">
      <c r="A130" s="353"/>
      <c r="B130" s="709" t="s">
        <v>1343</v>
      </c>
      <c r="C130" s="354"/>
      <c r="D130" s="354"/>
      <c r="E130" s="354"/>
      <c r="F130" s="354"/>
      <c r="G130" s="354"/>
      <c r="H130" s="354"/>
      <c r="I130" s="354"/>
    </row>
    <row r="131" spans="1:20" s="177" customFormat="1" ht="30" customHeight="1">
      <c r="A131" s="353"/>
      <c r="B131" s="709" t="s">
        <v>1344</v>
      </c>
      <c r="C131" s="354"/>
      <c r="D131" s="354"/>
      <c r="E131" s="354"/>
      <c r="F131" s="354"/>
      <c r="G131" s="354"/>
      <c r="H131" s="354"/>
      <c r="I131" s="354"/>
    </row>
    <row r="132" spans="1:20" ht="30" customHeight="1">
      <c r="B132" s="135" t="s">
        <v>1345</v>
      </c>
      <c r="C132" s="131"/>
      <c r="D132" s="135"/>
      <c r="E132" s="135"/>
      <c r="F132" s="135"/>
      <c r="G132" s="135"/>
      <c r="H132" s="135"/>
      <c r="I132" s="135"/>
      <c r="J132" s="135"/>
      <c r="K132" s="131"/>
      <c r="L132" s="131"/>
      <c r="M132" s="131"/>
      <c r="N132" s="131"/>
      <c r="O132" s="131"/>
    </row>
    <row r="133" spans="1:20" ht="30" customHeight="1" thickBot="1">
      <c r="A133" s="161"/>
      <c r="B133" s="162"/>
      <c r="C133" s="161"/>
      <c r="D133" s="161"/>
      <c r="E133" s="161"/>
      <c r="F133" s="161"/>
      <c r="G133" s="161"/>
      <c r="H133" s="161"/>
      <c r="I133" s="161"/>
    </row>
    <row r="134" spans="1:20" s="164" customFormat="1" ht="30" customHeight="1" thickTop="1">
      <c r="A134" s="151" t="s">
        <v>1341</v>
      </c>
      <c r="B134" s="91"/>
      <c r="C134" s="91"/>
      <c r="D134" s="91"/>
      <c r="E134" s="91"/>
      <c r="F134" s="91"/>
      <c r="G134" s="91"/>
      <c r="H134" s="91"/>
      <c r="I134" s="91"/>
    </row>
    <row r="135" spans="1:20" ht="30" customHeight="1">
      <c r="A135" s="151"/>
      <c r="B135" s="122"/>
      <c r="C135" s="122"/>
      <c r="D135" s="122"/>
      <c r="E135" s="122"/>
      <c r="F135" s="122"/>
      <c r="G135" s="122"/>
      <c r="H135" s="122"/>
      <c r="I135" s="122"/>
    </row>
    <row r="136" spans="1:20" ht="30" customHeight="1">
      <c r="A136" s="151"/>
      <c r="B136" s="183" t="s">
        <v>1447</v>
      </c>
      <c r="C136" s="122"/>
      <c r="D136" s="122"/>
      <c r="E136" s="122"/>
      <c r="F136" s="122"/>
      <c r="G136" s="122"/>
      <c r="H136" s="122"/>
      <c r="I136" s="122"/>
    </row>
    <row r="137" spans="1:20" ht="30" customHeight="1">
      <c r="A137" s="151"/>
      <c r="B137" s="122"/>
      <c r="C137" s="122"/>
      <c r="D137" s="122"/>
      <c r="E137" s="122"/>
      <c r="F137" s="122"/>
      <c r="G137" s="122"/>
      <c r="H137" s="122"/>
      <c r="I137" s="122"/>
    </row>
    <row r="138" spans="1:20" ht="30" customHeight="1">
      <c r="A138" s="263" t="s">
        <v>701</v>
      </c>
      <c r="B138" s="176" t="s">
        <v>282</v>
      </c>
      <c r="C138" s="122" t="s">
        <v>1384</v>
      </c>
      <c r="D138" s="122"/>
      <c r="E138" s="122"/>
      <c r="F138" s="122"/>
      <c r="G138" s="122"/>
      <c r="H138" s="122"/>
      <c r="I138" s="122"/>
    </row>
    <row r="139" spans="1:20" ht="30" customHeight="1">
      <c r="B139" s="174" t="s">
        <v>283</v>
      </c>
      <c r="C139" s="122" t="s">
        <v>1385</v>
      </c>
      <c r="D139" s="122"/>
      <c r="E139" s="122"/>
      <c r="F139" s="122"/>
      <c r="G139" s="122"/>
      <c r="H139" s="122"/>
      <c r="I139" s="122"/>
    </row>
    <row r="140" spans="1:20" ht="30" customHeight="1">
      <c r="A140" s="159"/>
    </row>
    <row r="141" spans="1:20" ht="30" customHeight="1">
      <c r="A141" s="171" t="s">
        <v>288</v>
      </c>
      <c r="B141" s="122" t="s">
        <v>1386</v>
      </c>
      <c r="C141" s="122"/>
      <c r="D141" s="122"/>
      <c r="E141" s="122"/>
      <c r="F141" s="122"/>
      <c r="G141" s="122"/>
      <c r="H141" s="122"/>
      <c r="I141" s="122"/>
    </row>
    <row r="142" spans="1:20" ht="30" customHeight="1">
      <c r="A142" s="160"/>
      <c r="B142" s="122" t="s">
        <v>1230</v>
      </c>
      <c r="C142" s="122"/>
      <c r="D142" s="122"/>
      <c r="E142" s="122"/>
      <c r="F142" s="122"/>
      <c r="G142" s="122"/>
      <c r="H142" s="122"/>
      <c r="I142" s="122"/>
    </row>
    <row r="143" spans="1:20" ht="30" customHeight="1">
      <c r="A143" s="160"/>
      <c r="B143" s="122" t="s">
        <v>1252</v>
      </c>
      <c r="C143" s="122"/>
      <c r="D143" s="122"/>
      <c r="E143" s="122"/>
      <c r="F143" s="122"/>
      <c r="G143" s="122"/>
      <c r="H143" s="122"/>
      <c r="I143" s="122"/>
    </row>
    <row r="144" spans="1:20" ht="30" customHeight="1">
      <c r="A144" s="159"/>
    </row>
    <row r="145" spans="1:11" ht="30" customHeight="1">
      <c r="A145" s="171" t="s">
        <v>702</v>
      </c>
      <c r="B145" s="139" t="s">
        <v>1387</v>
      </c>
      <c r="C145" s="122"/>
      <c r="D145" s="122"/>
      <c r="E145" s="122"/>
      <c r="F145" s="122"/>
      <c r="G145" s="122"/>
      <c r="H145" s="122"/>
      <c r="I145" s="122"/>
    </row>
    <row r="146" spans="1:11" ht="15" customHeight="1">
      <c r="A146" s="159"/>
    </row>
    <row r="147" spans="1:11" ht="33" customHeight="1">
      <c r="A147" s="172"/>
      <c r="B147" s="174" t="s">
        <v>282</v>
      </c>
      <c r="C147" s="122" t="s">
        <v>1253</v>
      </c>
      <c r="D147" s="122"/>
      <c r="E147" s="122"/>
      <c r="F147" s="122"/>
      <c r="G147" s="122"/>
      <c r="H147" s="122"/>
      <c r="I147" s="122"/>
    </row>
    <row r="148" spans="1:11" ht="31.5" customHeight="1">
      <c r="B148" s="174" t="s">
        <v>283</v>
      </c>
      <c r="C148" s="122" t="s">
        <v>289</v>
      </c>
      <c r="D148" s="122"/>
      <c r="E148" s="122"/>
      <c r="F148" s="122"/>
      <c r="G148" s="122"/>
      <c r="H148" s="122"/>
      <c r="I148" s="122"/>
    </row>
    <row r="149" spans="1:11" ht="27" customHeight="1">
      <c r="B149" s="174"/>
      <c r="C149" s="122" t="s">
        <v>290</v>
      </c>
      <c r="D149" s="122"/>
      <c r="E149" s="122"/>
      <c r="F149" s="122"/>
      <c r="G149" s="122"/>
      <c r="H149" s="122"/>
      <c r="I149" s="122"/>
    </row>
    <row r="150" spans="1:11" ht="27" customHeight="1">
      <c r="B150" s="174" t="s">
        <v>953</v>
      </c>
      <c r="C150" s="122" t="s">
        <v>281</v>
      </c>
      <c r="D150" s="122"/>
      <c r="E150" s="122"/>
      <c r="F150" s="122"/>
      <c r="G150" s="122"/>
      <c r="H150" s="122"/>
      <c r="I150" s="122"/>
    </row>
    <row r="151" spans="1:11" ht="27" customHeight="1">
      <c r="B151" s="174" t="s">
        <v>954</v>
      </c>
      <c r="C151" s="122" t="s">
        <v>1231</v>
      </c>
      <c r="D151" s="122"/>
      <c r="E151" s="122"/>
      <c r="F151" s="122"/>
      <c r="G151" s="122"/>
      <c r="H151" s="122"/>
      <c r="I151" s="122"/>
    </row>
    <row r="152" spans="1:11" ht="27" customHeight="1">
      <c r="B152" s="174"/>
      <c r="C152" s="122" t="s">
        <v>1254</v>
      </c>
      <c r="E152" s="122"/>
      <c r="F152" s="122"/>
      <c r="G152" s="122"/>
      <c r="H152" s="122"/>
      <c r="I152" s="122"/>
      <c r="J152" s="122"/>
      <c r="K152" s="122"/>
    </row>
    <row r="153" spans="1:11" ht="27" customHeight="1">
      <c r="B153" s="174" t="s">
        <v>955</v>
      </c>
      <c r="C153" s="122" t="s">
        <v>1232</v>
      </c>
      <c r="D153" s="122"/>
      <c r="E153" s="122"/>
      <c r="F153" s="122"/>
      <c r="G153" s="122"/>
      <c r="H153" s="122"/>
      <c r="I153" s="122"/>
    </row>
    <row r="154" spans="1:11" ht="27" customHeight="1">
      <c r="A154" s="160"/>
      <c r="B154" s="175"/>
      <c r="C154" s="122" t="s">
        <v>1233</v>
      </c>
      <c r="E154" s="122"/>
      <c r="F154" s="122"/>
      <c r="G154" s="122"/>
      <c r="H154" s="122"/>
      <c r="I154" s="122"/>
    </row>
    <row r="155" spans="1:11" ht="27" customHeight="1" thickBot="1">
      <c r="A155" s="173"/>
      <c r="B155" s="166"/>
      <c r="C155" s="165"/>
      <c r="D155" s="165"/>
      <c r="E155" s="165"/>
      <c r="F155" s="165"/>
      <c r="G155" s="165"/>
      <c r="H155" s="165"/>
      <c r="I155" s="165"/>
      <c r="J155" s="138"/>
    </row>
    <row r="156" spans="1:11" s="114" customFormat="1" ht="32.1" customHeight="1" thickTop="1">
      <c r="A156" s="151" t="s">
        <v>1392</v>
      </c>
    </row>
    <row r="157" spans="1:11" ht="24" customHeight="1">
      <c r="A157" s="122"/>
      <c r="B157" s="126"/>
      <c r="C157" s="126"/>
      <c r="D157" s="126"/>
      <c r="E157" s="126"/>
      <c r="F157" s="126"/>
      <c r="G157" s="122"/>
      <c r="H157" s="122"/>
      <c r="I157" s="122"/>
    </row>
    <row r="158" spans="1:11">
      <c r="A158" s="122"/>
      <c r="B158" s="126" t="s">
        <v>1388</v>
      </c>
      <c r="C158" s="126"/>
      <c r="D158" s="126"/>
      <c r="E158" s="126"/>
      <c r="F158" s="126"/>
      <c r="G158" s="122"/>
      <c r="H158" s="122"/>
      <c r="I158" s="122"/>
    </row>
    <row r="159" spans="1:11">
      <c r="A159" s="122"/>
      <c r="B159" s="126" t="s">
        <v>1389</v>
      </c>
      <c r="C159" s="126"/>
      <c r="D159" s="126"/>
      <c r="E159" s="126"/>
      <c r="F159" s="126"/>
      <c r="G159" s="122"/>
      <c r="H159" s="122"/>
      <c r="I159" s="122"/>
    </row>
    <row r="160" spans="1:11">
      <c r="A160" s="122"/>
      <c r="B160" s="756" t="s">
        <v>1390</v>
      </c>
      <c r="C160" s="126"/>
      <c r="D160" s="126"/>
      <c r="E160" s="126"/>
      <c r="F160" s="126"/>
      <c r="G160" s="122"/>
      <c r="H160" s="122"/>
      <c r="I160" s="122"/>
    </row>
    <row r="161" spans="1:18">
      <c r="A161" s="122"/>
      <c r="B161" s="756" t="s">
        <v>1391</v>
      </c>
      <c r="C161" s="126"/>
      <c r="D161" s="126"/>
      <c r="E161" s="126"/>
      <c r="F161" s="126"/>
      <c r="G161" s="122"/>
      <c r="H161" s="122"/>
      <c r="I161" s="122"/>
    </row>
    <row r="162" spans="1:18">
      <c r="A162" s="122"/>
      <c r="B162" s="126"/>
      <c r="C162" s="126"/>
      <c r="D162" s="126"/>
      <c r="E162" s="126"/>
      <c r="F162" s="126"/>
      <c r="G162" s="122"/>
      <c r="H162" s="122"/>
      <c r="I162" s="122"/>
    </row>
    <row r="163" spans="1:18" ht="33" customHeight="1">
      <c r="A163" s="122"/>
      <c r="B163" s="846" t="s">
        <v>1393</v>
      </c>
      <c r="C163" s="846"/>
      <c r="D163" s="846"/>
      <c r="E163" s="846"/>
      <c r="F163" s="846"/>
      <c r="G163" s="846"/>
      <c r="H163" s="846"/>
      <c r="I163" s="846"/>
      <c r="J163" s="846"/>
      <c r="K163" s="846"/>
      <c r="L163" s="846"/>
      <c r="M163" s="846"/>
      <c r="N163" s="846"/>
      <c r="O163" s="846"/>
      <c r="P163" s="846"/>
      <c r="Q163" s="846"/>
      <c r="R163" s="846"/>
    </row>
    <row r="164" spans="1:18" ht="19.5" customHeight="1">
      <c r="A164" s="122"/>
    </row>
    <row r="165" spans="1:18" ht="27" customHeight="1">
      <c r="A165" s="122"/>
      <c r="B165" s="122" t="s">
        <v>1408</v>
      </c>
      <c r="C165" s="757"/>
      <c r="D165" s="757"/>
      <c r="E165" s="757"/>
      <c r="F165" s="757"/>
      <c r="G165" s="757"/>
      <c r="H165" s="757"/>
      <c r="I165" s="757"/>
      <c r="J165" s="757"/>
      <c r="K165" s="757"/>
      <c r="L165" s="757"/>
      <c r="M165" s="757"/>
      <c r="N165" s="757"/>
      <c r="O165" s="757"/>
      <c r="P165" s="757"/>
      <c r="Q165" s="757"/>
      <c r="R165" s="351"/>
    </row>
    <row r="166" spans="1:18" ht="27" customHeight="1">
      <c r="B166" s="122" t="s">
        <v>1407</v>
      </c>
      <c r="C166" s="126"/>
      <c r="F166" s="126" t="s">
        <v>1405</v>
      </c>
      <c r="G166" s="122"/>
      <c r="H166" s="122"/>
      <c r="I166" s="122"/>
    </row>
    <row r="167" spans="1:18" ht="19.5" customHeight="1">
      <c r="B167" s="122"/>
      <c r="C167" s="126"/>
      <c r="D167" s="126"/>
      <c r="E167" s="126"/>
      <c r="F167" s="126"/>
      <c r="G167" s="122"/>
      <c r="H167" s="122"/>
      <c r="I167" s="122"/>
    </row>
    <row r="168" spans="1:18" ht="27" customHeight="1">
      <c r="B168" s="846" t="s">
        <v>1402</v>
      </c>
      <c r="C168" s="846"/>
      <c r="D168" s="846"/>
      <c r="E168" s="846"/>
      <c r="F168" s="846"/>
      <c r="G168" s="846"/>
      <c r="H168" s="846"/>
      <c r="I168" s="846"/>
      <c r="J168" s="846"/>
      <c r="K168" s="846"/>
      <c r="L168" s="846"/>
      <c r="M168" s="846"/>
      <c r="N168" s="846"/>
      <c r="O168" s="846"/>
      <c r="P168" s="846"/>
      <c r="Q168" s="846"/>
      <c r="R168" s="846"/>
    </row>
    <row r="169" spans="1:18" ht="27" customHeight="1">
      <c r="B169" s="846" t="s">
        <v>1403</v>
      </c>
      <c r="C169" s="846"/>
      <c r="D169" s="846"/>
      <c r="E169" s="846"/>
      <c r="F169" s="846"/>
      <c r="G169" s="846"/>
      <c r="H169" s="846"/>
      <c r="I169" s="846"/>
      <c r="J169" s="846"/>
      <c r="K169" s="846"/>
      <c r="L169" s="846"/>
      <c r="M169" s="846"/>
      <c r="N169" s="846"/>
      <c r="O169" s="846"/>
      <c r="P169" s="846"/>
      <c r="Q169" s="846"/>
      <c r="R169" s="846"/>
    </row>
    <row r="170" spans="1:18" ht="27" customHeight="1">
      <c r="B170" s="183"/>
      <c r="C170" s="126" t="s">
        <v>1404</v>
      </c>
      <c r="D170" s="126"/>
      <c r="E170" s="126"/>
      <c r="F170" s="126"/>
      <c r="G170" s="122"/>
      <c r="H170" s="122"/>
      <c r="I170" s="122"/>
    </row>
    <row r="171" spans="1:18">
      <c r="A171" s="126"/>
      <c r="B171" s="123" t="s">
        <v>1396</v>
      </c>
    </row>
    <row r="172" spans="1:18">
      <c r="A172" s="126"/>
      <c r="D172" s="123" t="s">
        <v>1395</v>
      </c>
    </row>
    <row r="173" spans="1:18">
      <c r="A173" s="126"/>
      <c r="B173" s="123" t="s">
        <v>1397</v>
      </c>
      <c r="C173" s="136"/>
    </row>
    <row r="174" spans="1:18">
      <c r="A174" s="126"/>
      <c r="D174" s="123" t="s">
        <v>1398</v>
      </c>
    </row>
    <row r="175" spans="1:18">
      <c r="A175" s="126"/>
      <c r="B175" s="123" t="s">
        <v>1399</v>
      </c>
      <c r="C175" s="136"/>
    </row>
    <row r="176" spans="1:18">
      <c r="A176" s="126"/>
      <c r="C176" s="123" t="s">
        <v>1400</v>
      </c>
    </row>
    <row r="177" spans="1:17" ht="27" customHeight="1">
      <c r="A177" s="126"/>
      <c r="B177" s="123" t="s">
        <v>1401</v>
      </c>
      <c r="C177" s="136"/>
    </row>
    <row r="178" spans="1:17">
      <c r="A178" s="126"/>
      <c r="B178" s="123" t="s">
        <v>1406</v>
      </c>
      <c r="C178" s="136"/>
    </row>
    <row r="179" spans="1:17" ht="19.5" customHeight="1">
      <c r="A179" s="126"/>
    </row>
    <row r="180" spans="1:17">
      <c r="A180" s="126"/>
      <c r="B180" s="122" t="s">
        <v>1394</v>
      </c>
    </row>
    <row r="181" spans="1:17" ht="18" customHeight="1">
      <c r="A181" s="126"/>
      <c r="B181" s="122"/>
    </row>
    <row r="182" spans="1:17">
      <c r="A182" s="126"/>
      <c r="B182" s="122" t="s">
        <v>1416</v>
      </c>
    </row>
    <row r="183" spans="1:17">
      <c r="A183" s="126"/>
      <c r="B183" s="122"/>
      <c r="E183" s="123" t="s">
        <v>1414</v>
      </c>
    </row>
    <row r="184" spans="1:17">
      <c r="A184" s="126"/>
      <c r="B184" s="122"/>
      <c r="E184" s="123" t="s">
        <v>1415</v>
      </c>
    </row>
    <row r="185" spans="1:17">
      <c r="A185" s="126"/>
      <c r="B185" s="122"/>
      <c r="E185" s="123" t="s">
        <v>1417</v>
      </c>
    </row>
    <row r="186" spans="1:17">
      <c r="A186" s="126"/>
      <c r="B186" s="122"/>
      <c r="E186" s="123" t="s">
        <v>1418</v>
      </c>
    </row>
    <row r="187" spans="1:17" ht="19.5" customHeight="1">
      <c r="B187" s="128"/>
      <c r="G187" s="181"/>
      <c r="H187" s="181"/>
      <c r="I187" s="181"/>
      <c r="J187" s="181"/>
      <c r="K187" s="181"/>
      <c r="L187" s="181"/>
      <c r="M187" s="181"/>
      <c r="N187" s="181"/>
      <c r="O187" s="181"/>
      <c r="P187" s="181"/>
      <c r="Q187" s="181"/>
    </row>
    <row r="188" spans="1:17" ht="27" customHeight="1">
      <c r="B188" s="847" t="s">
        <v>1412</v>
      </c>
      <c r="C188" s="847"/>
      <c r="D188" s="847"/>
      <c r="E188" s="847"/>
      <c r="F188" s="847"/>
      <c r="G188" s="847"/>
      <c r="H188" s="847"/>
      <c r="I188" s="847"/>
      <c r="J188" s="847"/>
      <c r="K188" s="847"/>
      <c r="L188" s="847"/>
      <c r="M188" s="847"/>
      <c r="N188" s="847"/>
      <c r="O188" s="847"/>
      <c r="P188" s="847"/>
      <c r="Q188" s="847"/>
    </row>
    <row r="189" spans="1:17" ht="27" customHeight="1">
      <c r="B189" s="128"/>
      <c r="E189" s="123" t="s">
        <v>1413</v>
      </c>
      <c r="G189" s="181"/>
      <c r="H189" s="181"/>
      <c r="I189" s="181"/>
      <c r="J189" s="181"/>
      <c r="K189" s="181"/>
      <c r="L189" s="181"/>
      <c r="M189" s="181"/>
      <c r="N189" s="181"/>
      <c r="O189" s="181"/>
      <c r="P189" s="181"/>
      <c r="Q189" s="181"/>
    </row>
    <row r="190" spans="1:17" ht="19.5" customHeight="1">
      <c r="B190" s="128"/>
      <c r="G190" s="181"/>
      <c r="H190" s="181"/>
      <c r="I190" s="181"/>
      <c r="J190" s="181"/>
      <c r="K190" s="181"/>
      <c r="L190" s="181"/>
      <c r="M190" s="181"/>
      <c r="N190" s="181"/>
      <c r="O190" s="181"/>
      <c r="P190" s="181"/>
      <c r="Q190" s="181"/>
    </row>
    <row r="191" spans="1:17">
      <c r="A191" s="122"/>
      <c r="B191" s="183" t="s">
        <v>1409</v>
      </c>
      <c r="C191" s="122"/>
      <c r="D191" s="122"/>
      <c r="E191" s="122"/>
      <c r="F191" s="122"/>
      <c r="G191" s="122"/>
      <c r="H191" s="122"/>
      <c r="I191" s="122"/>
    </row>
    <row r="192" spans="1:17">
      <c r="A192" s="122"/>
      <c r="B192" s="183"/>
      <c r="C192" s="122"/>
      <c r="D192" s="122"/>
      <c r="E192" s="122" t="s">
        <v>1419</v>
      </c>
      <c r="F192" s="122"/>
      <c r="G192" s="122"/>
      <c r="H192" s="122"/>
      <c r="I192" s="122"/>
    </row>
    <row r="193" spans="1:9">
      <c r="A193" s="122"/>
      <c r="B193" s="122"/>
      <c r="C193" s="122"/>
      <c r="D193" s="122"/>
      <c r="E193" s="122"/>
      <c r="F193" s="122"/>
      <c r="G193" s="122"/>
      <c r="H193" s="122"/>
      <c r="I193" s="122"/>
    </row>
    <row r="194" spans="1:9">
      <c r="B194" s="111" t="s">
        <v>1410</v>
      </c>
      <c r="E194" s="123" t="s">
        <v>1422</v>
      </c>
    </row>
    <row r="195" spans="1:9">
      <c r="A195" s="122"/>
      <c r="C195" s="122"/>
      <c r="D195" s="122"/>
      <c r="E195" s="122" t="s">
        <v>1420</v>
      </c>
      <c r="F195" s="122"/>
      <c r="G195" s="122"/>
      <c r="H195" s="122"/>
      <c r="I195" s="122"/>
    </row>
    <row r="196" spans="1:9">
      <c r="A196" s="122"/>
      <c r="C196" s="122"/>
      <c r="D196" s="122"/>
      <c r="E196" s="122" t="s">
        <v>1421</v>
      </c>
      <c r="F196" s="122"/>
      <c r="G196" s="122"/>
      <c r="H196" s="122"/>
      <c r="I196" s="122"/>
    </row>
    <row r="197" spans="1:9">
      <c r="B197" s="122"/>
      <c r="C197" s="122"/>
      <c r="D197" s="122"/>
      <c r="E197" s="122"/>
      <c r="F197" s="140"/>
    </row>
    <row r="198" spans="1:9">
      <c r="B198" s="183" t="s">
        <v>1411</v>
      </c>
      <c r="C198" s="122"/>
      <c r="D198" s="122"/>
      <c r="E198" s="122" t="s">
        <v>1423</v>
      </c>
      <c r="F198" s="140"/>
    </row>
    <row r="199" spans="1:9">
      <c r="A199" s="122"/>
      <c r="E199" s="123" t="s">
        <v>1430</v>
      </c>
      <c r="G199" s="122"/>
      <c r="H199" s="122"/>
      <c r="I199" s="122"/>
    </row>
    <row r="200" spans="1:9">
      <c r="A200" s="122"/>
      <c r="G200" s="122"/>
      <c r="H200" s="122"/>
      <c r="I200" s="122"/>
    </row>
    <row r="201" spans="1:9">
      <c r="A201" s="122"/>
      <c r="B201" s="111" t="s">
        <v>1424</v>
      </c>
      <c r="G201" s="122"/>
      <c r="H201" s="122"/>
      <c r="I201" s="122"/>
    </row>
    <row r="202" spans="1:9">
      <c r="A202" s="122"/>
      <c r="B202" s="111"/>
      <c r="E202" s="123" t="s">
        <v>1425</v>
      </c>
      <c r="G202" s="122"/>
      <c r="H202" s="122"/>
      <c r="I202" s="122"/>
    </row>
    <row r="203" spans="1:9">
      <c r="A203" s="122"/>
      <c r="B203" s="122"/>
      <c r="C203" s="122"/>
      <c r="D203" s="122"/>
      <c r="E203" s="122"/>
      <c r="F203" s="122"/>
      <c r="G203" s="122"/>
      <c r="H203" s="122"/>
      <c r="I203" s="122"/>
    </row>
    <row r="204" spans="1:9">
      <c r="B204" s="111" t="s">
        <v>1426</v>
      </c>
    </row>
    <row r="205" spans="1:9">
      <c r="B205" s="111" t="s">
        <v>238</v>
      </c>
      <c r="E205" s="123" t="s">
        <v>1427</v>
      </c>
    </row>
    <row r="206" spans="1:9">
      <c r="A206" s="122"/>
      <c r="B206" s="122"/>
      <c r="C206" s="122"/>
      <c r="D206" s="122"/>
      <c r="E206" s="122"/>
      <c r="F206" s="122"/>
      <c r="G206" s="122"/>
      <c r="H206" s="122"/>
      <c r="I206" s="122"/>
    </row>
    <row r="207" spans="1:9">
      <c r="A207" s="122"/>
      <c r="B207" s="183" t="s">
        <v>1428</v>
      </c>
      <c r="C207" s="122"/>
      <c r="D207" s="122"/>
      <c r="E207" s="122"/>
      <c r="F207" s="122"/>
      <c r="G207" s="122"/>
      <c r="H207" s="122"/>
      <c r="I207" s="122"/>
    </row>
    <row r="208" spans="1:9">
      <c r="A208" s="122"/>
      <c r="B208" s="183"/>
      <c r="C208" s="122"/>
      <c r="D208" s="122" t="s">
        <v>1429</v>
      </c>
      <c r="E208" s="122"/>
      <c r="F208" s="122"/>
      <c r="G208" s="122"/>
      <c r="H208" s="122"/>
      <c r="I208" s="122"/>
    </row>
    <row r="209" spans="1:17" ht="27.75" thickBot="1">
      <c r="A209" s="122"/>
      <c r="B209" s="122"/>
      <c r="C209" s="122"/>
      <c r="D209" s="122"/>
      <c r="E209" s="122"/>
      <c r="F209" s="122"/>
      <c r="G209" s="122"/>
      <c r="H209" s="122"/>
      <c r="I209" s="122"/>
    </row>
    <row r="210" spans="1:17" ht="27" customHeight="1">
      <c r="A210" s="122"/>
      <c r="B210" s="860" t="s">
        <v>1431</v>
      </c>
      <c r="C210" s="861"/>
      <c r="D210" s="861"/>
      <c r="E210" s="861"/>
      <c r="F210" s="861"/>
      <c r="G210" s="861"/>
      <c r="H210" s="861"/>
      <c r="I210" s="861"/>
      <c r="J210" s="861"/>
      <c r="K210" s="861"/>
      <c r="L210" s="861"/>
      <c r="M210" s="861"/>
      <c r="N210" s="861"/>
      <c r="O210" s="861"/>
      <c r="P210" s="861"/>
      <c r="Q210" s="862"/>
    </row>
    <row r="211" spans="1:17">
      <c r="A211" s="122"/>
      <c r="B211" s="863"/>
      <c r="C211" s="864"/>
      <c r="D211" s="864"/>
      <c r="E211" s="864"/>
      <c r="F211" s="864"/>
      <c r="G211" s="864"/>
      <c r="H211" s="864"/>
      <c r="I211" s="864"/>
      <c r="J211" s="864"/>
      <c r="K211" s="864"/>
      <c r="L211" s="864"/>
      <c r="M211" s="864"/>
      <c r="N211" s="864"/>
      <c r="O211" s="864"/>
      <c r="P211" s="864"/>
      <c r="Q211" s="865"/>
    </row>
    <row r="212" spans="1:17">
      <c r="A212" s="122"/>
      <c r="B212" s="863"/>
      <c r="C212" s="864"/>
      <c r="D212" s="864"/>
      <c r="E212" s="864"/>
      <c r="F212" s="864"/>
      <c r="G212" s="864"/>
      <c r="H212" s="864"/>
      <c r="I212" s="864"/>
      <c r="J212" s="864"/>
      <c r="K212" s="864"/>
      <c r="L212" s="864"/>
      <c r="M212" s="864"/>
      <c r="N212" s="864"/>
      <c r="O212" s="864"/>
      <c r="P212" s="864"/>
      <c r="Q212" s="865"/>
    </row>
    <row r="213" spans="1:17" ht="27.75" thickBot="1">
      <c r="A213" s="122"/>
      <c r="B213" s="866"/>
      <c r="C213" s="867"/>
      <c r="D213" s="867"/>
      <c r="E213" s="867"/>
      <c r="F213" s="867"/>
      <c r="G213" s="867"/>
      <c r="H213" s="867"/>
      <c r="I213" s="867"/>
      <c r="J213" s="867"/>
      <c r="K213" s="867"/>
      <c r="L213" s="867"/>
      <c r="M213" s="867"/>
      <c r="N213" s="867"/>
      <c r="O213" s="867"/>
      <c r="P213" s="867"/>
      <c r="Q213" s="868"/>
    </row>
    <row r="214" spans="1:17" s="131" customFormat="1" ht="27.75" thickBot="1">
      <c r="A214" s="138"/>
      <c r="C214" s="122"/>
      <c r="D214" s="122"/>
      <c r="E214" s="122"/>
      <c r="F214" s="122"/>
      <c r="G214" s="138"/>
      <c r="H214" s="138"/>
      <c r="I214" s="138"/>
      <c r="J214" s="138"/>
      <c r="K214" s="138"/>
      <c r="L214" s="138"/>
      <c r="M214" s="138"/>
    </row>
    <row r="215" spans="1:17" s="182" customFormat="1" ht="32.1" customHeight="1" thickTop="1">
      <c r="A215" s="216" t="s">
        <v>367</v>
      </c>
      <c r="B215" s="217"/>
      <c r="C215" s="217"/>
      <c r="D215" s="217"/>
      <c r="E215" s="217"/>
      <c r="F215" s="217"/>
      <c r="G215" s="218"/>
      <c r="H215" s="218"/>
      <c r="I215" s="218"/>
      <c r="J215" s="218"/>
    </row>
    <row r="216" spans="1:17" s="182" customFormat="1" ht="21.95" customHeight="1" thickBot="1">
      <c r="A216" s="151"/>
      <c r="B216" s="153"/>
      <c r="C216" s="153"/>
      <c r="D216" s="153"/>
      <c r="E216" s="153"/>
      <c r="F216" s="153"/>
    </row>
    <row r="217" spans="1:17" s="117" customFormat="1" ht="26.25" customHeight="1">
      <c r="A217" s="185"/>
      <c r="B217" s="848" t="s">
        <v>945</v>
      </c>
      <c r="C217" s="849"/>
      <c r="D217" s="849"/>
      <c r="E217" s="849"/>
      <c r="F217" s="849"/>
      <c r="G217" s="849"/>
      <c r="H217" s="849"/>
      <c r="I217" s="849"/>
      <c r="J217" s="849"/>
      <c r="K217" s="849"/>
      <c r="L217" s="849"/>
      <c r="M217" s="849"/>
      <c r="N217" s="849"/>
      <c r="O217" s="849"/>
      <c r="P217" s="849"/>
      <c r="Q217" s="850"/>
    </row>
    <row r="218" spans="1:17" s="117" customFormat="1" ht="26.25" customHeight="1">
      <c r="A218" s="185"/>
      <c r="B218" s="851"/>
      <c r="C218" s="852"/>
      <c r="D218" s="852"/>
      <c r="E218" s="852"/>
      <c r="F218" s="852"/>
      <c r="G218" s="852"/>
      <c r="H218" s="852"/>
      <c r="I218" s="852"/>
      <c r="J218" s="852"/>
      <c r="K218" s="852"/>
      <c r="L218" s="852"/>
      <c r="M218" s="852"/>
      <c r="N218" s="852"/>
      <c r="O218" s="852"/>
      <c r="P218" s="852"/>
      <c r="Q218" s="853"/>
    </row>
    <row r="219" spans="1:17" s="118" customFormat="1">
      <c r="B219" s="851"/>
      <c r="C219" s="852"/>
      <c r="D219" s="852"/>
      <c r="E219" s="852"/>
      <c r="F219" s="852"/>
      <c r="G219" s="852"/>
      <c r="H219" s="852"/>
      <c r="I219" s="852"/>
      <c r="J219" s="852"/>
      <c r="K219" s="852"/>
      <c r="L219" s="852"/>
      <c r="M219" s="852"/>
      <c r="N219" s="852"/>
      <c r="O219" s="852"/>
      <c r="P219" s="852"/>
      <c r="Q219" s="853"/>
    </row>
    <row r="220" spans="1:17" s="118" customFormat="1" ht="27" customHeight="1">
      <c r="B220" s="851"/>
      <c r="C220" s="852"/>
      <c r="D220" s="852"/>
      <c r="E220" s="852"/>
      <c r="F220" s="852"/>
      <c r="G220" s="852"/>
      <c r="H220" s="852"/>
      <c r="I220" s="852"/>
      <c r="J220" s="852"/>
      <c r="K220" s="852"/>
      <c r="L220" s="852"/>
      <c r="M220" s="852"/>
      <c r="N220" s="852"/>
      <c r="O220" s="852"/>
      <c r="P220" s="852"/>
      <c r="Q220" s="853"/>
    </row>
    <row r="221" spans="1:17" s="118" customFormat="1" ht="27.75" thickBot="1">
      <c r="B221" s="854"/>
      <c r="C221" s="855"/>
      <c r="D221" s="855"/>
      <c r="E221" s="855"/>
      <c r="F221" s="855"/>
      <c r="G221" s="855"/>
      <c r="H221" s="855"/>
      <c r="I221" s="855"/>
      <c r="J221" s="855"/>
      <c r="K221" s="855"/>
      <c r="L221" s="855"/>
      <c r="M221" s="855"/>
      <c r="N221" s="855"/>
      <c r="O221" s="855"/>
      <c r="P221" s="855"/>
      <c r="Q221" s="856"/>
    </row>
    <row r="222" spans="1:17" s="118" customFormat="1">
      <c r="B222" s="553"/>
      <c r="C222" s="553"/>
      <c r="D222" s="553"/>
      <c r="E222" s="553"/>
      <c r="F222" s="553"/>
      <c r="G222" s="553"/>
      <c r="H222" s="553"/>
      <c r="I222" s="553"/>
      <c r="J222" s="553"/>
      <c r="K222" s="553"/>
      <c r="L222" s="553"/>
      <c r="M222" s="553"/>
      <c r="N222" s="553"/>
      <c r="O222" s="553"/>
      <c r="P222" s="553"/>
      <c r="Q222" s="553"/>
    </row>
    <row r="223" spans="1:17" s="118" customFormat="1" ht="27" customHeight="1">
      <c r="B223" s="858" t="s">
        <v>1247</v>
      </c>
      <c r="C223" s="858"/>
      <c r="D223" s="858"/>
      <c r="E223" s="858"/>
      <c r="F223" s="858"/>
      <c r="G223" s="858"/>
      <c r="H223" s="858"/>
      <c r="I223" s="858"/>
      <c r="J223" s="858"/>
      <c r="K223" s="858"/>
      <c r="L223" s="858"/>
      <c r="M223" s="858"/>
      <c r="N223" s="858"/>
      <c r="O223" s="858"/>
      <c r="P223" s="858"/>
      <c r="Q223" s="858"/>
    </row>
    <row r="224" spans="1:17" s="118" customFormat="1">
      <c r="B224" s="858"/>
      <c r="C224" s="858"/>
      <c r="D224" s="858"/>
      <c r="E224" s="858"/>
      <c r="F224" s="858"/>
      <c r="G224" s="858"/>
      <c r="H224" s="858"/>
      <c r="I224" s="858"/>
      <c r="J224" s="858"/>
      <c r="K224" s="858"/>
      <c r="L224" s="858"/>
      <c r="M224" s="858"/>
      <c r="N224" s="858"/>
      <c r="O224" s="858"/>
      <c r="P224" s="858"/>
      <c r="Q224" s="858"/>
    </row>
    <row r="225" spans="2:17" s="118" customFormat="1">
      <c r="B225" s="858"/>
      <c r="C225" s="858"/>
      <c r="D225" s="858"/>
      <c r="E225" s="858"/>
      <c r="F225" s="858"/>
      <c r="G225" s="858"/>
      <c r="H225" s="858"/>
      <c r="I225" s="858"/>
      <c r="J225" s="858"/>
      <c r="K225" s="858"/>
      <c r="L225" s="858"/>
      <c r="M225" s="858"/>
      <c r="N225" s="858"/>
      <c r="O225" s="858"/>
      <c r="P225" s="858"/>
      <c r="Q225" s="858"/>
    </row>
    <row r="226" spans="2:17" s="118" customFormat="1">
      <c r="B226" s="858"/>
      <c r="C226" s="858"/>
      <c r="D226" s="858"/>
      <c r="E226" s="858"/>
      <c r="F226" s="858"/>
      <c r="G226" s="858"/>
      <c r="H226" s="858"/>
      <c r="I226" s="858"/>
      <c r="J226" s="858"/>
      <c r="K226" s="858"/>
      <c r="L226" s="858"/>
      <c r="M226" s="858"/>
      <c r="N226" s="858"/>
      <c r="O226" s="858"/>
      <c r="P226" s="858"/>
      <c r="Q226" s="858"/>
    </row>
    <row r="227" spans="2:17" s="118" customFormat="1">
      <c r="B227" s="858"/>
      <c r="C227" s="858"/>
      <c r="D227" s="858"/>
      <c r="E227" s="858"/>
      <c r="F227" s="858"/>
      <c r="G227" s="858"/>
      <c r="H227" s="858"/>
      <c r="I227" s="858"/>
      <c r="J227" s="858"/>
      <c r="K227" s="858"/>
      <c r="L227" s="858"/>
      <c r="M227" s="858"/>
      <c r="N227" s="858"/>
      <c r="O227" s="858"/>
      <c r="P227" s="858"/>
      <c r="Q227" s="858"/>
    </row>
    <row r="228" spans="2:17" s="118" customFormat="1">
      <c r="B228" s="858"/>
      <c r="C228" s="858"/>
      <c r="D228" s="858"/>
      <c r="E228" s="858"/>
      <c r="F228" s="858"/>
      <c r="G228" s="858"/>
      <c r="H228" s="858"/>
      <c r="I228" s="858"/>
      <c r="J228" s="858"/>
      <c r="K228" s="858"/>
      <c r="L228" s="858"/>
      <c r="M228" s="858"/>
      <c r="N228" s="858"/>
      <c r="O228" s="858"/>
      <c r="P228" s="858"/>
      <c r="Q228" s="858"/>
    </row>
    <row r="229" spans="2:17" s="118" customFormat="1">
      <c r="B229" s="858"/>
      <c r="C229" s="858"/>
      <c r="D229" s="858"/>
      <c r="E229" s="858"/>
      <c r="F229" s="858"/>
      <c r="G229" s="858"/>
      <c r="H229" s="858"/>
      <c r="I229" s="858"/>
      <c r="J229" s="858"/>
      <c r="K229" s="858"/>
      <c r="L229" s="858"/>
      <c r="M229" s="858"/>
      <c r="N229" s="858"/>
      <c r="O229" s="858"/>
      <c r="P229" s="858"/>
      <c r="Q229" s="858"/>
    </row>
    <row r="230" spans="2:17" s="118" customFormat="1">
      <c r="B230" s="858"/>
      <c r="C230" s="858"/>
      <c r="D230" s="858"/>
      <c r="E230" s="858"/>
      <c r="F230" s="858"/>
      <c r="G230" s="858"/>
      <c r="H230" s="858"/>
      <c r="I230" s="858"/>
      <c r="J230" s="858"/>
      <c r="K230" s="858"/>
      <c r="L230" s="858"/>
      <c r="M230" s="858"/>
      <c r="N230" s="858"/>
      <c r="O230" s="858"/>
      <c r="P230" s="858"/>
      <c r="Q230" s="858"/>
    </row>
    <row r="231" spans="2:17" s="118" customFormat="1">
      <c r="B231" s="858"/>
      <c r="C231" s="858"/>
      <c r="D231" s="858"/>
      <c r="E231" s="858"/>
      <c r="F231" s="858"/>
      <c r="G231" s="858"/>
      <c r="H231" s="858"/>
      <c r="I231" s="858"/>
      <c r="J231" s="858"/>
      <c r="K231" s="858"/>
      <c r="L231" s="858"/>
      <c r="M231" s="858"/>
      <c r="N231" s="858"/>
      <c r="O231" s="858"/>
      <c r="P231" s="858"/>
      <c r="Q231" s="858"/>
    </row>
    <row r="232" spans="2:17" s="118" customFormat="1" ht="27" customHeight="1">
      <c r="B232" s="859" t="s">
        <v>1246</v>
      </c>
      <c r="C232" s="859"/>
      <c r="D232" s="859"/>
      <c r="E232" s="859"/>
      <c r="F232" s="859"/>
      <c r="G232" s="859"/>
      <c r="H232" s="859"/>
      <c r="I232" s="859"/>
      <c r="J232" s="859"/>
      <c r="K232" s="859"/>
      <c r="L232" s="859"/>
      <c r="M232" s="859"/>
      <c r="N232" s="859"/>
      <c r="O232" s="859"/>
      <c r="P232" s="859"/>
      <c r="Q232" s="859"/>
    </row>
    <row r="233" spans="2:17" s="118" customFormat="1">
      <c r="B233" s="859"/>
      <c r="C233" s="859"/>
      <c r="D233" s="859"/>
      <c r="E233" s="859"/>
      <c r="F233" s="859"/>
      <c r="G233" s="859"/>
      <c r="H233" s="859"/>
      <c r="I233" s="859"/>
      <c r="J233" s="859"/>
      <c r="K233" s="859"/>
      <c r="L233" s="859"/>
      <c r="M233" s="859"/>
      <c r="N233" s="859"/>
      <c r="O233" s="859"/>
      <c r="P233" s="859"/>
      <c r="Q233" s="859"/>
    </row>
    <row r="234" spans="2:17" s="118" customFormat="1">
      <c r="B234" s="859"/>
      <c r="C234" s="859"/>
      <c r="D234" s="859"/>
      <c r="E234" s="859"/>
      <c r="F234" s="859"/>
      <c r="G234" s="859"/>
      <c r="H234" s="859"/>
      <c r="I234" s="859"/>
      <c r="J234" s="859"/>
      <c r="K234" s="859"/>
      <c r="L234" s="859"/>
      <c r="M234" s="859"/>
      <c r="N234" s="859"/>
      <c r="O234" s="859"/>
      <c r="P234" s="859"/>
      <c r="Q234" s="859"/>
    </row>
    <row r="235" spans="2:17" s="118" customFormat="1">
      <c r="B235" s="859"/>
      <c r="C235" s="859"/>
      <c r="D235" s="859"/>
      <c r="E235" s="859"/>
      <c r="F235" s="859"/>
      <c r="G235" s="859"/>
      <c r="H235" s="859"/>
      <c r="I235" s="859"/>
      <c r="J235" s="859"/>
      <c r="K235" s="859"/>
      <c r="L235" s="859"/>
      <c r="M235" s="859"/>
      <c r="N235" s="859"/>
      <c r="O235" s="859"/>
      <c r="P235" s="859"/>
      <c r="Q235" s="859"/>
    </row>
    <row r="236" spans="2:17" s="118" customFormat="1">
      <c r="B236" s="859"/>
      <c r="C236" s="859"/>
      <c r="D236" s="859"/>
      <c r="E236" s="859"/>
      <c r="F236" s="859"/>
      <c r="G236" s="859"/>
      <c r="H236" s="859"/>
      <c r="I236" s="859"/>
      <c r="J236" s="859"/>
      <c r="K236" s="859"/>
      <c r="L236" s="859"/>
      <c r="M236" s="859"/>
      <c r="N236" s="859"/>
      <c r="O236" s="859"/>
      <c r="P236" s="859"/>
      <c r="Q236" s="859"/>
    </row>
    <row r="237" spans="2:17" s="118" customFormat="1">
      <c r="B237" s="859"/>
      <c r="C237" s="859"/>
      <c r="D237" s="859"/>
      <c r="E237" s="859"/>
      <c r="F237" s="859"/>
      <c r="G237" s="859"/>
      <c r="H237" s="859"/>
      <c r="I237" s="859"/>
      <c r="J237" s="859"/>
      <c r="K237" s="859"/>
      <c r="L237" s="859"/>
      <c r="M237" s="859"/>
      <c r="N237" s="859"/>
      <c r="O237" s="859"/>
      <c r="P237" s="859"/>
      <c r="Q237" s="859"/>
    </row>
    <row r="238" spans="2:17" s="118" customFormat="1">
      <c r="B238" s="859"/>
      <c r="C238" s="859"/>
      <c r="D238" s="859"/>
      <c r="E238" s="859"/>
      <c r="F238" s="859"/>
      <c r="G238" s="859"/>
      <c r="H238" s="859"/>
      <c r="I238" s="859"/>
      <c r="J238" s="859"/>
      <c r="K238" s="859"/>
      <c r="L238" s="859"/>
      <c r="M238" s="859"/>
      <c r="N238" s="859"/>
      <c r="O238" s="859"/>
      <c r="P238" s="859"/>
      <c r="Q238" s="859"/>
    </row>
    <row r="239" spans="2:17" s="118" customFormat="1">
      <c r="B239" s="859"/>
      <c r="C239" s="859"/>
      <c r="D239" s="859"/>
      <c r="E239" s="859"/>
      <c r="F239" s="859"/>
      <c r="G239" s="859"/>
      <c r="H239" s="859"/>
      <c r="I239" s="859"/>
      <c r="J239" s="859"/>
      <c r="K239" s="859"/>
      <c r="L239" s="859"/>
      <c r="M239" s="859"/>
      <c r="N239" s="859"/>
      <c r="O239" s="859"/>
      <c r="P239" s="859"/>
      <c r="Q239" s="859"/>
    </row>
    <row r="240" spans="2:17" s="118" customFormat="1">
      <c r="B240" s="859"/>
      <c r="C240" s="859"/>
      <c r="D240" s="859"/>
      <c r="E240" s="859"/>
      <c r="F240" s="859"/>
      <c r="G240" s="859"/>
      <c r="H240" s="859"/>
      <c r="I240" s="859"/>
      <c r="J240" s="859"/>
      <c r="K240" s="859"/>
      <c r="L240" s="859"/>
      <c r="M240" s="859"/>
      <c r="N240" s="859"/>
      <c r="O240" s="859"/>
      <c r="P240" s="859"/>
      <c r="Q240" s="859"/>
    </row>
    <row r="241" spans="1:21" s="118" customFormat="1">
      <c r="B241" s="859"/>
      <c r="C241" s="859"/>
      <c r="D241" s="859"/>
      <c r="E241" s="859"/>
      <c r="F241" s="859"/>
      <c r="G241" s="859"/>
      <c r="H241" s="859"/>
      <c r="I241" s="859"/>
      <c r="J241" s="859"/>
      <c r="K241" s="859"/>
      <c r="L241" s="859"/>
      <c r="M241" s="859"/>
      <c r="N241" s="859"/>
      <c r="O241" s="859"/>
      <c r="P241" s="859"/>
      <c r="Q241" s="859"/>
    </row>
    <row r="242" spans="1:21" s="118" customFormat="1">
      <c r="B242" s="859"/>
      <c r="C242" s="859"/>
      <c r="D242" s="859"/>
      <c r="E242" s="859"/>
      <c r="F242" s="859"/>
      <c r="G242" s="859"/>
      <c r="H242" s="859"/>
      <c r="I242" s="859"/>
      <c r="J242" s="859"/>
      <c r="K242" s="859"/>
      <c r="L242" s="859"/>
      <c r="M242" s="859"/>
      <c r="N242" s="859"/>
      <c r="O242" s="859"/>
      <c r="P242" s="859"/>
      <c r="Q242" s="859"/>
    </row>
    <row r="243" spans="1:21" s="118" customFormat="1">
      <c r="B243" s="859"/>
      <c r="C243" s="859"/>
      <c r="D243" s="859"/>
      <c r="E243" s="859"/>
      <c r="F243" s="859"/>
      <c r="G243" s="859"/>
      <c r="H243" s="859"/>
      <c r="I243" s="859"/>
      <c r="J243" s="859"/>
      <c r="K243" s="859"/>
      <c r="L243" s="859"/>
      <c r="M243" s="859"/>
      <c r="N243" s="859"/>
      <c r="O243" s="859"/>
      <c r="P243" s="859"/>
      <c r="Q243" s="859"/>
    </row>
    <row r="244" spans="1:21" s="118" customFormat="1">
      <c r="B244" s="859"/>
      <c r="C244" s="859"/>
      <c r="D244" s="859"/>
      <c r="E244" s="859"/>
      <c r="F244" s="859"/>
      <c r="G244" s="859"/>
      <c r="H244" s="859"/>
      <c r="I244" s="859"/>
      <c r="J244" s="859"/>
      <c r="K244" s="859"/>
      <c r="L244" s="859"/>
      <c r="M244" s="859"/>
      <c r="N244" s="859"/>
      <c r="O244" s="859"/>
      <c r="P244" s="859"/>
      <c r="Q244" s="859"/>
    </row>
    <row r="245" spans="1:21" s="186" customFormat="1" ht="35.1" customHeight="1">
      <c r="A245" s="187"/>
      <c r="B245" s="254"/>
      <c r="C245" s="254"/>
      <c r="D245" s="254"/>
      <c r="E245" s="254"/>
      <c r="F245" s="606" t="s">
        <v>1448</v>
      </c>
      <c r="H245" s="254"/>
      <c r="I245" s="254"/>
      <c r="J245" s="254"/>
      <c r="K245" s="254"/>
      <c r="L245" s="254"/>
      <c r="M245" s="254"/>
      <c r="N245" s="254"/>
      <c r="O245" s="254"/>
      <c r="P245" s="254"/>
      <c r="Q245" s="254"/>
    </row>
    <row r="246" spans="1:21" s="143" customFormat="1" ht="35.1" customHeight="1">
      <c r="A246" s="857"/>
      <c r="B246" s="857"/>
      <c r="C246" s="857"/>
      <c r="D246" s="857"/>
      <c r="E246" s="857"/>
      <c r="F246" s="857"/>
      <c r="G246" s="857"/>
      <c r="H246" s="857"/>
      <c r="I246" s="857"/>
      <c r="J246" s="857"/>
      <c r="K246" s="857"/>
      <c r="L246" s="857"/>
      <c r="M246" s="857"/>
      <c r="N246" s="857"/>
      <c r="O246" s="857"/>
      <c r="P246" s="857"/>
      <c r="Q246" s="857"/>
    </row>
    <row r="247" spans="1:21" s="143" customFormat="1" ht="35.1" customHeight="1">
      <c r="A247" s="115"/>
      <c r="B247" s="118"/>
      <c r="C247" s="140"/>
      <c r="D247" s="140"/>
      <c r="E247" s="140"/>
      <c r="F247" s="140"/>
      <c r="G247" s="142"/>
      <c r="H247" s="142"/>
      <c r="I247" s="142"/>
      <c r="J247" s="142"/>
      <c r="K247" s="142"/>
      <c r="L247" s="142"/>
      <c r="M247" s="142"/>
      <c r="N247" s="142"/>
      <c r="O247" s="142"/>
      <c r="U247" s="143" t="s">
        <v>238</v>
      </c>
    </row>
    <row r="248" spans="1:21" s="143" customFormat="1" ht="35.1" customHeight="1">
      <c r="A248" s="115"/>
      <c r="B248" s="181"/>
      <c r="C248" s="118"/>
      <c r="D248" s="118"/>
      <c r="E248" s="118"/>
      <c r="F248" s="118"/>
      <c r="G248" s="142"/>
      <c r="H248" s="142"/>
      <c r="I248" s="142"/>
      <c r="J248" s="142"/>
      <c r="K248" s="142"/>
      <c r="L248" s="142"/>
      <c r="M248" s="142"/>
      <c r="N248" s="142"/>
      <c r="O248" s="142"/>
    </row>
    <row r="249" spans="1:21" s="143" customFormat="1" ht="35.1" customHeight="1">
      <c r="A249" s="115"/>
      <c r="B249" s="118"/>
      <c r="C249" s="118"/>
      <c r="D249" s="118"/>
      <c r="E249" s="118"/>
      <c r="F249" s="118"/>
      <c r="G249" s="142"/>
      <c r="H249" s="142"/>
      <c r="I249" s="142"/>
      <c r="J249" s="142"/>
      <c r="K249" s="142"/>
      <c r="L249" s="142"/>
      <c r="M249" s="142"/>
      <c r="N249" s="142"/>
      <c r="O249" s="142"/>
    </row>
    <row r="250" spans="1:21" s="143" customFormat="1" ht="35.1" customHeight="1">
      <c r="A250" s="115"/>
      <c r="B250" s="118"/>
      <c r="C250" s="118"/>
      <c r="D250" s="118"/>
      <c r="E250" s="118"/>
      <c r="F250" s="118"/>
      <c r="G250" s="142"/>
      <c r="H250" s="142"/>
      <c r="I250" s="142"/>
      <c r="J250" s="142"/>
      <c r="K250" s="142"/>
      <c r="L250" s="142"/>
      <c r="M250" s="142"/>
      <c r="N250" s="142"/>
      <c r="O250" s="142"/>
    </row>
    <row r="251" spans="1:21" s="143" customFormat="1" ht="35.1" customHeight="1">
      <c r="A251" s="115"/>
      <c r="B251" s="141"/>
      <c r="C251" s="142"/>
      <c r="D251" s="142"/>
      <c r="E251" s="142"/>
      <c r="F251" s="142"/>
      <c r="G251" s="142"/>
      <c r="H251" s="142"/>
      <c r="I251" s="142"/>
      <c r="J251" s="142"/>
      <c r="K251" s="142"/>
      <c r="L251" s="142"/>
      <c r="M251" s="142"/>
      <c r="N251" s="142"/>
      <c r="O251" s="142"/>
    </row>
    <row r="252" spans="1:21" s="143" customFormat="1" ht="35.1" customHeight="1">
      <c r="A252" s="115"/>
      <c r="B252" s="142"/>
      <c r="C252" s="142"/>
      <c r="D252" s="142"/>
      <c r="E252" s="142"/>
      <c r="F252" s="142"/>
      <c r="G252" s="142"/>
      <c r="H252" s="142"/>
      <c r="I252" s="142"/>
      <c r="J252" s="142"/>
      <c r="K252" s="142"/>
      <c r="L252" s="142"/>
      <c r="M252" s="142"/>
      <c r="N252" s="142"/>
      <c r="O252" s="142"/>
    </row>
    <row r="253" spans="1:21" s="143" customFormat="1" ht="35.1" customHeight="1">
      <c r="A253" s="115"/>
      <c r="B253" s="142"/>
      <c r="C253" s="142"/>
      <c r="D253" s="142"/>
      <c r="E253" s="142"/>
      <c r="F253" s="142"/>
      <c r="G253" s="142"/>
      <c r="H253" s="142"/>
      <c r="I253" s="142"/>
      <c r="J253" s="142"/>
      <c r="K253" s="142"/>
      <c r="L253" s="142"/>
      <c r="M253" s="142"/>
      <c r="N253" s="142"/>
      <c r="O253" s="142"/>
    </row>
    <row r="254" spans="1:21" s="143" customFormat="1" ht="39.950000000000003" customHeight="1">
      <c r="A254" s="115"/>
      <c r="B254" s="142"/>
      <c r="C254" s="142"/>
      <c r="D254" s="142"/>
      <c r="E254" s="142"/>
      <c r="F254" s="142"/>
      <c r="G254" s="142"/>
      <c r="H254" s="142"/>
      <c r="I254" s="142"/>
      <c r="J254" s="142"/>
      <c r="K254" s="142"/>
      <c r="L254" s="142"/>
      <c r="M254" s="142"/>
      <c r="N254" s="142"/>
      <c r="O254" s="142"/>
    </row>
    <row r="255" spans="1:21" s="143" customFormat="1" ht="39.950000000000003" customHeight="1">
      <c r="A255" s="115"/>
      <c r="B255" s="142"/>
      <c r="C255" s="142"/>
      <c r="D255" s="142"/>
      <c r="E255" s="142"/>
      <c r="F255" s="142"/>
      <c r="G255" s="142"/>
      <c r="H255" s="142"/>
      <c r="I255" s="142"/>
      <c r="J255" s="142"/>
      <c r="K255" s="142"/>
      <c r="L255" s="142"/>
      <c r="M255" s="142"/>
      <c r="N255" s="142"/>
      <c r="O255" s="142"/>
    </row>
    <row r="256" spans="1:21">
      <c r="A256" s="122"/>
      <c r="B256" s="142"/>
      <c r="C256" s="142"/>
      <c r="D256" s="142"/>
      <c r="E256" s="142"/>
      <c r="F256" s="142"/>
      <c r="G256" s="135"/>
      <c r="H256" s="135"/>
      <c r="I256" s="135"/>
      <c r="J256" s="135"/>
      <c r="K256" s="131"/>
      <c r="L256" s="131"/>
      <c r="M256" s="131"/>
      <c r="N256" s="131"/>
    </row>
    <row r="257" spans="1:15">
      <c r="A257" s="122"/>
      <c r="B257" s="142"/>
      <c r="C257" s="142"/>
      <c r="D257" s="142"/>
      <c r="E257" s="142"/>
      <c r="F257" s="142"/>
    </row>
    <row r="258" spans="1:15" ht="35.1" customHeight="1">
      <c r="A258" s="144"/>
      <c r="B258" s="142"/>
      <c r="C258" s="142"/>
      <c r="D258" s="142"/>
      <c r="E258" s="142"/>
      <c r="F258" s="142"/>
      <c r="G258" s="145"/>
      <c r="H258" s="145"/>
      <c r="I258" s="145"/>
      <c r="J258" s="145"/>
      <c r="K258" s="145"/>
      <c r="L258" s="145"/>
      <c r="M258" s="145"/>
      <c r="N258" s="145"/>
      <c r="O258" s="145"/>
    </row>
    <row r="259" spans="1:15" ht="35.1" customHeight="1">
      <c r="A259" s="146"/>
      <c r="B259" s="142"/>
      <c r="C259" s="142"/>
      <c r="D259" s="142"/>
      <c r="E259" s="142"/>
      <c r="F259" s="142"/>
      <c r="G259" s="147"/>
      <c r="H259" s="147"/>
      <c r="I259" s="147"/>
      <c r="J259" s="147"/>
      <c r="K259" s="147"/>
      <c r="L259" s="147"/>
      <c r="M259" s="147"/>
      <c r="N259" s="147"/>
      <c r="O259" s="147"/>
    </row>
    <row r="260" spans="1:15">
      <c r="A260" s="126"/>
      <c r="B260" s="188"/>
      <c r="C260" s="188"/>
      <c r="D260" s="188"/>
      <c r="E260" s="188"/>
      <c r="F260" s="188"/>
      <c r="G260" s="138"/>
      <c r="H260" s="138"/>
      <c r="I260" s="126"/>
    </row>
    <row r="261" spans="1:15">
      <c r="A261" s="138"/>
      <c r="B261" s="135"/>
      <c r="C261" s="135"/>
      <c r="D261" s="135"/>
      <c r="E261" s="135"/>
      <c r="F261" s="135"/>
      <c r="G261" s="138"/>
      <c r="H261" s="138"/>
      <c r="I261" s="126"/>
    </row>
    <row r="262" spans="1:15">
      <c r="A262" s="148"/>
      <c r="B262" s="131"/>
      <c r="C262" s="131"/>
      <c r="D262" s="131"/>
      <c r="E262" s="131"/>
      <c r="F262" s="131"/>
      <c r="G262" s="189"/>
      <c r="H262" s="189"/>
      <c r="I262" s="125"/>
      <c r="J262" s="127"/>
      <c r="K262" s="127"/>
      <c r="L262" s="127"/>
    </row>
    <row r="263" spans="1:15">
      <c r="B263" s="190"/>
      <c r="C263" s="190"/>
      <c r="D263" s="190"/>
      <c r="E263" s="190"/>
      <c r="F263" s="190"/>
      <c r="G263" s="131"/>
      <c r="H263" s="131"/>
    </row>
    <row r="264" spans="1:15">
      <c r="B264" s="191"/>
      <c r="C264" s="191"/>
      <c r="D264" s="191"/>
      <c r="E264" s="191"/>
      <c r="F264" s="191"/>
      <c r="G264" s="131"/>
      <c r="H264" s="131"/>
    </row>
    <row r="265" spans="1:15">
      <c r="B265" s="126"/>
      <c r="C265" s="126"/>
      <c r="D265" s="126"/>
      <c r="E265" s="126"/>
      <c r="F265" s="126"/>
    </row>
    <row r="266" spans="1:15">
      <c r="B266" s="126"/>
      <c r="C266" s="126"/>
      <c r="D266" s="126"/>
      <c r="E266" s="126"/>
      <c r="F266" s="126"/>
    </row>
    <row r="267" spans="1:15">
      <c r="B267" s="125"/>
      <c r="C267" s="125"/>
      <c r="D267" s="125"/>
      <c r="E267" s="125"/>
      <c r="F267" s="125"/>
    </row>
  </sheetData>
  <mergeCells count="15">
    <mergeCell ref="B3:Q3"/>
    <mergeCell ref="B4:Q4"/>
    <mergeCell ref="B5:Q5"/>
    <mergeCell ref="B163:R163"/>
    <mergeCell ref="B7:Q12"/>
    <mergeCell ref="B23:R25"/>
    <mergeCell ref="B29:R29"/>
    <mergeCell ref="B168:R168"/>
    <mergeCell ref="B169:R169"/>
    <mergeCell ref="B188:Q188"/>
    <mergeCell ref="B217:Q221"/>
    <mergeCell ref="A246:Q246"/>
    <mergeCell ref="B223:Q231"/>
    <mergeCell ref="B232:Q244"/>
    <mergeCell ref="B210:Q213"/>
  </mergeCells>
  <phoneticPr fontId="0" type="noConversion"/>
  <printOptions horizontalCentered="1"/>
  <pageMargins left="0.5" right="0.75" top="0.5" bottom="0.5" header="0.25" footer="0.5"/>
  <pageSetup scale="35" orientation="portrait" r:id="rId1"/>
  <headerFooter alignWithMargins="0">
    <oddFooter>&amp;L&amp;F
&amp;A&amp;R&amp;20&amp;[Instructions
&amp;P</oddFooter>
  </headerFooter>
  <rowBreaks count="2" manualBreakCount="2">
    <brk id="65" max="17" man="1"/>
    <brk id="125"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1"/>
  <dimension ref="A1:BF701"/>
  <sheetViews>
    <sheetView showGridLines="0" defaultGridColor="0" colorId="22" zoomScale="55" zoomScaleNormal="55" zoomScaleSheetLayoutView="50" workbookViewId="0">
      <selection activeCell="AG22" sqref="AG22"/>
    </sheetView>
  </sheetViews>
  <sheetFormatPr defaultColWidth="9.77734375" defaultRowHeight="15"/>
  <cols>
    <col min="1" max="1" width="2.77734375" style="49" customWidth="1"/>
    <col min="2" max="2" width="8.6640625" style="49" customWidth="1"/>
    <col min="3" max="3" width="20" style="49" customWidth="1"/>
    <col min="4" max="4" width="4.6640625" style="49" customWidth="1"/>
    <col min="5" max="5" width="6.109375" style="49" customWidth="1"/>
    <col min="6" max="6" width="9.77734375" style="49"/>
    <col min="7" max="7" width="3.77734375" style="49" customWidth="1"/>
    <col min="8" max="8" width="8.5546875" style="49" customWidth="1"/>
    <col min="9" max="9" width="4.44140625" style="49" customWidth="1"/>
    <col min="10" max="10" width="1.77734375" style="49" customWidth="1"/>
    <col min="11" max="11" width="9.21875" style="49" customWidth="1"/>
    <col min="12" max="12" width="3.77734375" style="49" customWidth="1"/>
    <col min="13" max="13" width="7.33203125" style="49" customWidth="1"/>
    <col min="14" max="14" width="10.109375" style="49" customWidth="1"/>
    <col min="15" max="15" width="6.44140625" style="49" customWidth="1"/>
    <col min="16" max="16" width="9" style="49" customWidth="1"/>
    <col min="17" max="17" width="15.44140625" style="49" customWidth="1"/>
    <col min="18" max="18" width="14.109375" style="49" customWidth="1"/>
    <col min="19" max="19" width="6.109375" style="49" customWidth="1"/>
    <col min="20" max="20" width="27.109375" style="49" customWidth="1"/>
    <col min="21" max="21" width="12.21875" style="49" hidden="1" customWidth="1"/>
    <col min="22" max="22" width="9.77734375" style="49" hidden="1" customWidth="1"/>
    <col min="23" max="23" width="32" style="50" hidden="1" customWidth="1"/>
    <col min="24" max="24" width="3.44140625" style="49" hidden="1" customWidth="1"/>
    <col min="25" max="25" width="12" style="49" hidden="1" customWidth="1"/>
    <col min="26" max="26" width="9.77734375" style="49" hidden="1" customWidth="1"/>
    <col min="27" max="27" width="25.33203125" style="49" hidden="1" customWidth="1"/>
    <col min="28" max="28" width="9.77734375" style="49" customWidth="1"/>
    <col min="29" max="16384" width="9.77734375" style="49"/>
  </cols>
  <sheetData>
    <row r="1" spans="1:58" ht="35.1" customHeight="1" thickTop="1" thickBot="1">
      <c r="B1" s="1006" t="s">
        <v>2</v>
      </c>
      <c r="C1" s="881"/>
      <c r="D1" s="881"/>
      <c r="E1" s="881"/>
      <c r="F1" s="881"/>
      <c r="G1" s="881"/>
      <c r="H1" s="881"/>
      <c r="I1" s="881"/>
      <c r="J1" s="881"/>
      <c r="K1" s="881"/>
      <c r="L1" s="881"/>
      <c r="M1" s="881"/>
      <c r="N1" s="881"/>
      <c r="O1" s="881"/>
      <c r="P1" s="881"/>
      <c r="Q1" s="262"/>
      <c r="R1" s="274" t="s">
        <v>1499</v>
      </c>
      <c r="S1" s="814"/>
      <c r="T1" s="1036" t="s">
        <v>1234</v>
      </c>
    </row>
    <row r="2" spans="1:58" s="37" customFormat="1" ht="35.1" customHeight="1">
      <c r="A2" s="223"/>
      <c r="B2" s="881"/>
      <c r="C2" s="881"/>
      <c r="D2" s="881"/>
      <c r="E2" s="881"/>
      <c r="F2" s="881"/>
      <c r="G2" s="881"/>
      <c r="H2" s="881"/>
      <c r="I2" s="881"/>
      <c r="J2" s="881"/>
      <c r="K2" s="881"/>
      <c r="L2" s="881"/>
      <c r="M2" s="881"/>
      <c r="N2" s="881"/>
      <c r="O2" s="881"/>
      <c r="P2" s="881"/>
      <c r="Q2" s="262"/>
      <c r="R2" s="227" t="s">
        <v>1225</v>
      </c>
      <c r="S2" s="224"/>
      <c r="T2" s="1037"/>
      <c r="W2" s="38" t="s">
        <v>949</v>
      </c>
      <c r="Y2" s="39" t="s">
        <v>1117</v>
      </c>
      <c r="Z2" s="38"/>
    </row>
    <row r="3" spans="1:58" s="40" customFormat="1" ht="28.5" customHeight="1">
      <c r="A3" s="225"/>
      <c r="B3" s="880" t="s">
        <v>1245</v>
      </c>
      <c r="C3" s="881"/>
      <c r="D3" s="881"/>
      <c r="E3" s="881"/>
      <c r="F3" s="881"/>
      <c r="G3" s="881"/>
      <c r="H3" s="881"/>
      <c r="I3" s="881"/>
      <c r="J3" s="881"/>
      <c r="K3" s="881"/>
      <c r="L3" s="881"/>
      <c r="M3" s="881"/>
      <c r="N3" s="881"/>
      <c r="O3" s="881"/>
      <c r="P3" s="881"/>
      <c r="Q3" s="881"/>
      <c r="R3" s="881"/>
      <c r="S3" s="228"/>
      <c r="T3" s="1037"/>
      <c r="W3" s="560" t="s">
        <v>658</v>
      </c>
      <c r="Y3" s="42" t="s">
        <v>1121</v>
      </c>
      <c r="Z3" s="41"/>
    </row>
    <row r="4" spans="1:58" s="40" customFormat="1" ht="27.75" customHeight="1">
      <c r="A4" s="225"/>
      <c r="B4" s="229" t="s">
        <v>1498</v>
      </c>
      <c r="D4" s="815"/>
      <c r="E4" s="225"/>
      <c r="F4" s="225"/>
      <c r="G4" s="225"/>
      <c r="H4" s="225"/>
      <c r="I4" s="225"/>
      <c r="J4" s="225"/>
      <c r="K4" s="225"/>
      <c r="L4" s="225"/>
      <c r="M4" s="225"/>
      <c r="N4" s="225"/>
      <c r="O4" s="225"/>
      <c r="P4" s="226"/>
      <c r="Q4" s="226"/>
      <c r="R4" s="227"/>
      <c r="S4" s="228"/>
      <c r="T4" s="1037"/>
      <c r="W4" s="560"/>
      <c r="Y4" s="42"/>
      <c r="Z4" s="41"/>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row>
    <row r="5" spans="1:58" s="40" customFormat="1" ht="20.25" customHeight="1" thickBot="1">
      <c r="A5" s="225"/>
      <c r="B5" s="229"/>
      <c r="C5" s="225"/>
      <c r="D5" s="476"/>
      <c r="E5" s="476"/>
      <c r="F5" s="476"/>
      <c r="G5" s="476"/>
      <c r="H5" s="476"/>
      <c r="I5" s="476"/>
      <c r="J5" s="476"/>
      <c r="K5" s="476"/>
      <c r="L5" s="476"/>
      <c r="M5" s="77"/>
      <c r="N5" s="912" t="s">
        <v>705</v>
      </c>
      <c r="O5" s="913"/>
      <c r="P5" s="918"/>
      <c r="Q5" s="919"/>
      <c r="R5" s="919"/>
      <c r="S5" s="547"/>
      <c r="T5" s="1037"/>
      <c r="W5" s="560"/>
      <c r="Y5" s="42"/>
      <c r="Z5" s="41"/>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row>
    <row r="6" spans="1:58" s="44" customFormat="1" ht="24.95" customHeight="1" thickTop="1" thickBot="1">
      <c r="A6" s="230"/>
      <c r="B6" s="179"/>
      <c r="C6" s="231"/>
      <c r="D6" s="569"/>
      <c r="E6" s="570"/>
      <c r="F6" s="570"/>
      <c r="G6" s="570"/>
      <c r="H6" s="570"/>
      <c r="I6" s="570"/>
      <c r="J6" s="570"/>
      <c r="K6" s="570"/>
      <c r="L6" s="571"/>
      <c r="M6" s="546"/>
      <c r="N6" s="913"/>
      <c r="O6" s="913"/>
      <c r="P6" s="920"/>
      <c r="Q6" s="920"/>
      <c r="R6" s="920"/>
      <c r="S6" s="548"/>
      <c r="T6" s="1037"/>
      <c r="U6" s="43"/>
      <c r="W6" s="560" t="s">
        <v>659</v>
      </c>
      <c r="Y6" s="46" t="s">
        <v>1125</v>
      </c>
      <c r="Z6" s="45"/>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row>
    <row r="7" spans="1:58" s="44" customFormat="1" ht="18" customHeight="1">
      <c r="A7" s="230"/>
      <c r="B7" s="179"/>
      <c r="C7" s="231"/>
      <c r="D7" s="1033" t="s">
        <v>1352</v>
      </c>
      <c r="E7" s="1034"/>
      <c r="F7" s="1034"/>
      <c r="G7" s="1034"/>
      <c r="H7" s="1034"/>
      <c r="I7" s="1034"/>
      <c r="J7" s="1034"/>
      <c r="K7" s="1034"/>
      <c r="L7" s="1035"/>
      <c r="M7" s="231"/>
      <c r="N7" s="231"/>
      <c r="O7" s="231"/>
      <c r="P7" s="179"/>
      <c r="Q7" s="179"/>
      <c r="R7" s="179"/>
      <c r="S7" s="179"/>
      <c r="T7" s="1037"/>
      <c r="U7" s="43"/>
      <c r="W7" s="560"/>
      <c r="Y7" s="46"/>
      <c r="Z7" s="45"/>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row>
    <row r="8" spans="1:58" s="44" customFormat="1" ht="35.1" customHeight="1">
      <c r="A8" s="231"/>
      <c r="B8" s="179"/>
      <c r="C8" s="230"/>
      <c r="D8" s="932" t="s">
        <v>1350</v>
      </c>
      <c r="E8" s="933"/>
      <c r="F8" s="79"/>
      <c r="G8" s="179"/>
      <c r="H8" s="943" t="s">
        <v>1351</v>
      </c>
      <c r="I8" s="933"/>
      <c r="J8" s="179"/>
      <c r="K8" s="75"/>
      <c r="L8" s="473"/>
      <c r="M8" s="944" t="s">
        <v>704</v>
      </c>
      <c r="N8" s="945"/>
      <c r="O8" s="945"/>
      <c r="P8" s="930"/>
      <c r="Q8" s="930"/>
      <c r="R8" s="930"/>
      <c r="S8" s="549"/>
      <c r="T8" s="1037"/>
      <c r="U8" s="43"/>
      <c r="W8" s="560" t="s">
        <v>660</v>
      </c>
      <c r="Y8" s="46" t="s">
        <v>1128</v>
      </c>
      <c r="Z8" s="45"/>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row>
    <row r="9" spans="1:58" s="44" customFormat="1" ht="23.1" customHeight="1" thickBot="1">
      <c r="A9" s="231"/>
      <c r="B9" s="179"/>
      <c r="C9" s="179"/>
      <c r="D9" s="934"/>
      <c r="E9" s="933"/>
      <c r="F9" s="80"/>
      <c r="G9" s="179"/>
      <c r="H9" s="933"/>
      <c r="I9" s="933"/>
      <c r="J9" s="179"/>
      <c r="K9" s="76"/>
      <c r="L9" s="472"/>
      <c r="M9" s="944"/>
      <c r="N9" s="945"/>
      <c r="O9" s="945"/>
      <c r="P9" s="931"/>
      <c r="Q9" s="931"/>
      <c r="R9" s="931"/>
      <c r="S9" s="549"/>
      <c r="T9" s="1037"/>
      <c r="U9" s="43"/>
      <c r="W9" s="560" t="s">
        <v>661</v>
      </c>
      <c r="Y9" s="46" t="s">
        <v>1132</v>
      </c>
      <c r="Z9" s="45"/>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row>
    <row r="10" spans="1:58" s="44" customFormat="1" ht="23.1" customHeight="1">
      <c r="A10" s="179"/>
      <c r="B10" s="179"/>
      <c r="C10" s="179"/>
      <c r="D10" s="934"/>
      <c r="E10" s="933"/>
      <c r="F10" s="80"/>
      <c r="G10" s="179"/>
      <c r="H10" s="933"/>
      <c r="I10" s="933"/>
      <c r="J10" s="179"/>
      <c r="K10" s="76"/>
      <c r="L10" s="474"/>
      <c r="M10" s="179"/>
      <c r="N10" s="179"/>
      <c r="O10" s="179"/>
      <c r="Q10" s="545"/>
      <c r="R10" s="545"/>
      <c r="S10" s="545"/>
      <c r="T10" s="1037"/>
      <c r="U10" s="43"/>
      <c r="W10" s="560" t="s">
        <v>662</v>
      </c>
      <c r="Y10" s="46" t="s">
        <v>1136</v>
      </c>
      <c r="Z10" s="45"/>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row>
    <row r="11" spans="1:58" s="44" customFormat="1" ht="23.1" customHeight="1" thickBot="1">
      <c r="A11" s="231"/>
      <c r="B11" s="179"/>
      <c r="C11" s="179"/>
      <c r="D11" s="935"/>
      <c r="E11" s="936"/>
      <c r="F11" s="475"/>
      <c r="G11" s="476"/>
      <c r="H11" s="936"/>
      <c r="I11" s="936"/>
      <c r="J11" s="477"/>
      <c r="K11" s="478"/>
      <c r="L11" s="479"/>
      <c r="M11" s="944" t="s">
        <v>1472</v>
      </c>
      <c r="N11" s="945"/>
      <c r="O11" s="945"/>
      <c r="P11" s="930"/>
      <c r="Q11" s="930"/>
      <c r="R11" s="930"/>
      <c r="S11" s="550"/>
      <c r="T11" s="1037"/>
      <c r="U11" s="43"/>
      <c r="W11" s="560" t="s">
        <v>663</v>
      </c>
      <c r="Y11" s="46" t="s">
        <v>1140</v>
      </c>
      <c r="Z11" s="45"/>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row>
    <row r="12" spans="1:58" s="44" customFormat="1" ht="23.1" customHeight="1" thickTop="1" thickBot="1">
      <c r="A12" s="231"/>
      <c r="B12" s="232"/>
      <c r="C12" s="230"/>
      <c r="D12" s="231"/>
      <c r="E12" s="231"/>
      <c r="F12" s="231"/>
      <c r="G12" s="231"/>
      <c r="H12" s="233"/>
      <c r="I12" s="231"/>
      <c r="J12" s="233"/>
      <c r="K12" s="179"/>
      <c r="L12" s="179"/>
      <c r="M12" s="944"/>
      <c r="N12" s="945"/>
      <c r="O12" s="945"/>
      <c r="P12" s="931"/>
      <c r="Q12" s="931"/>
      <c r="R12" s="931"/>
      <c r="S12" s="551"/>
      <c r="T12" s="1037"/>
      <c r="U12" s="43"/>
      <c r="W12" s="560" t="s">
        <v>664</v>
      </c>
      <c r="Y12" s="46" t="s">
        <v>1144</v>
      </c>
      <c r="Z12" s="45"/>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row>
    <row r="13" spans="1:58" s="44" customFormat="1" ht="18" customHeight="1">
      <c r="A13" s="234"/>
      <c r="B13" s="237"/>
      <c r="C13" s="231"/>
      <c r="D13" s="231"/>
      <c r="E13" s="231"/>
      <c r="F13" s="231"/>
      <c r="G13" s="231"/>
      <c r="H13" s="231"/>
      <c r="I13" s="231"/>
      <c r="J13" s="231"/>
      <c r="K13" s="231"/>
      <c r="L13" s="231"/>
      <c r="M13" s="231"/>
      <c r="N13" s="231"/>
      <c r="O13" s="231"/>
      <c r="P13" s="231"/>
      <c r="Q13" s="231"/>
      <c r="R13" s="231"/>
      <c r="S13" s="235"/>
      <c r="T13" s="1037"/>
      <c r="U13" s="43"/>
      <c r="W13" s="560" t="s">
        <v>665</v>
      </c>
      <c r="Y13" s="46" t="s">
        <v>1148</v>
      </c>
      <c r="Z13" s="45"/>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row>
    <row r="14" spans="1:58" s="44" customFormat="1" ht="24.95" customHeight="1">
      <c r="A14" s="234"/>
      <c r="B14" s="236" t="s">
        <v>210</v>
      </c>
      <c r="C14" s="580"/>
      <c r="D14" s="580"/>
      <c r="E14" s="581" t="s">
        <v>211</v>
      </c>
      <c r="F14" s="580"/>
      <c r="G14" s="580"/>
      <c r="H14" s="580"/>
      <c r="I14" s="580"/>
      <c r="J14" s="77"/>
      <c r="K14" s="77"/>
      <c r="L14" s="77"/>
      <c r="M14" s="77"/>
      <c r="N14" s="77"/>
      <c r="O14" s="77"/>
      <c r="P14" s="77"/>
      <c r="Q14" s="77"/>
      <c r="R14" s="77"/>
      <c r="S14" s="77"/>
      <c r="T14" s="1037"/>
      <c r="U14" s="43"/>
      <c r="W14" s="560"/>
      <c r="Y14" s="46"/>
      <c r="Z14" s="45"/>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row>
    <row r="15" spans="1:58" ht="15" customHeight="1" thickBot="1">
      <c r="A15" s="96"/>
      <c r="S15" s="94"/>
      <c r="T15" s="1037"/>
      <c r="U15" s="48"/>
      <c r="W15" s="561" t="s">
        <v>666</v>
      </c>
      <c r="Y15" s="51" t="s">
        <v>1152</v>
      </c>
      <c r="Z15" s="50"/>
    </row>
    <row r="16" spans="1:58" ht="23.1" customHeight="1" thickTop="1">
      <c r="A16" s="96"/>
      <c r="B16" s="1020" t="s">
        <v>918</v>
      </c>
      <c r="C16" s="1021"/>
      <c r="D16" s="928" t="s">
        <v>212</v>
      </c>
      <c r="E16" s="937"/>
      <c r="F16" s="938"/>
      <c r="G16" s="938"/>
      <c r="H16" s="938"/>
      <c r="I16" s="938"/>
      <c r="J16" s="938"/>
      <c r="K16" s="938"/>
      <c r="L16" s="938"/>
      <c r="M16" s="938"/>
      <c r="N16" s="938"/>
      <c r="O16" s="938"/>
      <c r="P16" s="938"/>
      <c r="Q16" s="938"/>
      <c r="R16" s="939"/>
      <c r="S16" s="77"/>
      <c r="T16" s="1037"/>
      <c r="U16" s="48"/>
      <c r="W16" s="561" t="s">
        <v>667</v>
      </c>
      <c r="Y16" s="51" t="s">
        <v>1160</v>
      </c>
      <c r="Z16" s="50"/>
    </row>
    <row r="17" spans="1:30" ht="35.1" customHeight="1" thickBot="1">
      <c r="A17" s="96"/>
      <c r="B17" s="994"/>
      <c r="C17" s="995"/>
      <c r="D17" s="929"/>
      <c r="E17" s="940"/>
      <c r="F17" s="941"/>
      <c r="G17" s="941"/>
      <c r="H17" s="941"/>
      <c r="I17" s="941"/>
      <c r="J17" s="941"/>
      <c r="K17" s="941"/>
      <c r="L17" s="941"/>
      <c r="M17" s="941"/>
      <c r="N17" s="941"/>
      <c r="O17" s="941"/>
      <c r="P17" s="941"/>
      <c r="Q17" s="941"/>
      <c r="R17" s="942"/>
      <c r="S17" s="77"/>
      <c r="T17" s="1037"/>
      <c r="U17" s="48"/>
      <c r="W17" s="561" t="s">
        <v>668</v>
      </c>
      <c r="Y17" s="51" t="s">
        <v>1166</v>
      </c>
      <c r="Z17" s="50"/>
    </row>
    <row r="18" spans="1:30" ht="27" thickTop="1">
      <c r="A18" s="96"/>
      <c r="B18" s="914" t="s">
        <v>1310</v>
      </c>
      <c r="C18" s="915"/>
      <c r="D18" s="928" t="s">
        <v>212</v>
      </c>
      <c r="E18" s="1027"/>
      <c r="F18" s="1028"/>
      <c r="G18" s="1028"/>
      <c r="H18" s="1028"/>
      <c r="I18" s="1028"/>
      <c r="J18" s="1028"/>
      <c r="K18" s="1028"/>
      <c r="L18" s="1028"/>
      <c r="M18" s="1028"/>
      <c r="N18" s="1028"/>
      <c r="O18" s="1028"/>
      <c r="P18" s="1028"/>
      <c r="Q18" s="1028"/>
      <c r="R18" s="1029"/>
      <c r="S18" s="77"/>
      <c r="T18" s="1037"/>
      <c r="U18" s="48"/>
      <c r="W18" s="561" t="s">
        <v>669</v>
      </c>
      <c r="Y18" s="51" t="s">
        <v>1173</v>
      </c>
      <c r="Z18" s="50"/>
    </row>
    <row r="19" spans="1:30" s="50" customFormat="1" ht="35.1" customHeight="1" thickBot="1">
      <c r="A19" s="240"/>
      <c r="B19" s="916"/>
      <c r="C19" s="917"/>
      <c r="D19" s="929"/>
      <c r="E19" s="1030"/>
      <c r="F19" s="1031"/>
      <c r="G19" s="1031"/>
      <c r="H19" s="1031"/>
      <c r="I19" s="1031"/>
      <c r="J19" s="1031"/>
      <c r="K19" s="1031"/>
      <c r="L19" s="1031"/>
      <c r="M19" s="1031"/>
      <c r="N19" s="1031"/>
      <c r="O19" s="1031"/>
      <c r="P19" s="1031"/>
      <c r="Q19" s="1031"/>
      <c r="R19" s="1032"/>
      <c r="S19" s="554"/>
      <c r="T19" s="1037"/>
      <c r="U19" s="192"/>
      <c r="W19" s="561" t="s">
        <v>670</v>
      </c>
      <c r="Y19" s="53" t="s">
        <v>1177</v>
      </c>
    </row>
    <row r="20" spans="1:30" ht="27" thickTop="1">
      <c r="A20" s="96"/>
      <c r="B20" s="992" t="s">
        <v>1244</v>
      </c>
      <c r="C20" s="993"/>
      <c r="D20" s="928" t="s">
        <v>212</v>
      </c>
      <c r="E20" s="952"/>
      <c r="F20" s="953"/>
      <c r="G20" s="953"/>
      <c r="H20" s="953"/>
      <c r="I20" s="953"/>
      <c r="J20" s="953"/>
      <c r="K20" s="953"/>
      <c r="L20" s="953"/>
      <c r="M20" s="953"/>
      <c r="N20" s="953"/>
      <c r="O20" s="953"/>
      <c r="P20" s="953"/>
      <c r="Q20" s="953"/>
      <c r="R20" s="954"/>
      <c r="S20" s="77"/>
      <c r="T20" s="1037"/>
      <c r="U20" s="58"/>
      <c r="W20" s="561" t="s">
        <v>671</v>
      </c>
      <c r="Y20" s="51" t="s">
        <v>1185</v>
      </c>
      <c r="Z20" s="50"/>
    </row>
    <row r="21" spans="1:30" ht="35.1" customHeight="1" thickBot="1">
      <c r="A21" s="96"/>
      <c r="B21" s="994"/>
      <c r="C21" s="995"/>
      <c r="D21" s="929"/>
      <c r="E21" s="955"/>
      <c r="F21" s="956"/>
      <c r="G21" s="956"/>
      <c r="H21" s="956"/>
      <c r="I21" s="956"/>
      <c r="J21" s="956"/>
      <c r="K21" s="956"/>
      <c r="L21" s="956"/>
      <c r="M21" s="956"/>
      <c r="N21" s="956"/>
      <c r="O21" s="956"/>
      <c r="P21" s="956"/>
      <c r="Q21" s="956"/>
      <c r="R21" s="957"/>
      <c r="S21" s="77"/>
      <c r="T21" s="1037"/>
      <c r="U21" s="58"/>
      <c r="W21" s="561" t="s">
        <v>672</v>
      </c>
      <c r="Y21" s="51" t="s">
        <v>1189</v>
      </c>
      <c r="Z21" s="50"/>
    </row>
    <row r="22" spans="1:30" ht="27" thickTop="1">
      <c r="A22" s="96"/>
      <c r="B22" s="992" t="s">
        <v>301</v>
      </c>
      <c r="C22" s="993"/>
      <c r="D22" s="928" t="s">
        <v>212</v>
      </c>
      <c r="E22" s="958"/>
      <c r="F22" s="947"/>
      <c r="G22" s="947"/>
      <c r="H22" s="947"/>
      <c r="I22" s="947"/>
      <c r="J22" s="947"/>
      <c r="K22" s="1004" t="s">
        <v>250</v>
      </c>
      <c r="L22" s="958"/>
      <c r="M22" s="959"/>
      <c r="N22" s="960"/>
      <c r="O22" s="1004" t="s">
        <v>251</v>
      </c>
      <c r="P22" s="958"/>
      <c r="Q22" s="959"/>
      <c r="R22" s="960"/>
      <c r="S22" s="77"/>
      <c r="T22" s="1037"/>
      <c r="U22" s="48"/>
      <c r="W22" s="561" t="s">
        <v>673</v>
      </c>
      <c r="Y22" s="51" t="s">
        <v>1193</v>
      </c>
      <c r="Z22" s="50"/>
    </row>
    <row r="23" spans="1:30" ht="23.1" customHeight="1" thickBot="1">
      <c r="A23" s="96"/>
      <c r="B23" s="994"/>
      <c r="C23" s="995"/>
      <c r="D23" s="929"/>
      <c r="E23" s="949"/>
      <c r="F23" s="950"/>
      <c r="G23" s="950"/>
      <c r="H23" s="950"/>
      <c r="I23" s="950"/>
      <c r="J23" s="950"/>
      <c r="K23" s="1005"/>
      <c r="L23" s="961"/>
      <c r="M23" s="962"/>
      <c r="N23" s="963"/>
      <c r="O23" s="1005"/>
      <c r="P23" s="961"/>
      <c r="Q23" s="962"/>
      <c r="R23" s="963"/>
      <c r="S23" s="77"/>
      <c r="T23" s="1037"/>
      <c r="U23" s="48"/>
      <c r="W23" s="561" t="s">
        <v>674</v>
      </c>
      <c r="X23" s="54"/>
      <c r="Y23" s="51" t="s">
        <v>1197</v>
      </c>
      <c r="Z23" s="50"/>
    </row>
    <row r="24" spans="1:30" ht="27" thickTop="1">
      <c r="A24" s="96"/>
      <c r="B24" s="992" t="s">
        <v>248</v>
      </c>
      <c r="C24" s="993"/>
      <c r="D24" s="928" t="s">
        <v>212</v>
      </c>
      <c r="E24" s="946"/>
      <c r="F24" s="947"/>
      <c r="G24" s="947"/>
      <c r="H24" s="947"/>
      <c r="I24" s="947"/>
      <c r="J24" s="947"/>
      <c r="K24" s="948"/>
      <c r="L24" s="1000" t="s">
        <v>919</v>
      </c>
      <c r="M24" s="1001"/>
      <c r="N24" s="964"/>
      <c r="O24" s="965"/>
      <c r="P24" s="965"/>
      <c r="Q24" s="965"/>
      <c r="R24" s="966"/>
      <c r="S24" s="77"/>
      <c r="T24" s="1037"/>
      <c r="U24" s="48"/>
      <c r="W24" s="561" t="s">
        <v>675</v>
      </c>
      <c r="Y24" s="51" t="s">
        <v>1201</v>
      </c>
      <c r="Z24" s="50"/>
    </row>
    <row r="25" spans="1:30" ht="23.1" customHeight="1" thickBot="1">
      <c r="A25" s="96"/>
      <c r="B25" s="994"/>
      <c r="C25" s="995"/>
      <c r="D25" s="929"/>
      <c r="E25" s="949"/>
      <c r="F25" s="950"/>
      <c r="G25" s="950"/>
      <c r="H25" s="950"/>
      <c r="I25" s="950"/>
      <c r="J25" s="950"/>
      <c r="K25" s="951"/>
      <c r="L25" s="1002"/>
      <c r="M25" s="1003"/>
      <c r="N25" s="967"/>
      <c r="O25" s="968"/>
      <c r="P25" s="968"/>
      <c r="Q25" s="968"/>
      <c r="R25" s="969"/>
      <c r="S25" s="77"/>
      <c r="T25" s="1037"/>
      <c r="U25" s="48"/>
      <c r="W25" s="561" t="s">
        <v>676</v>
      </c>
      <c r="Y25" s="51" t="s">
        <v>1205</v>
      </c>
      <c r="Z25" s="50"/>
    </row>
    <row r="26" spans="1:30" ht="27" customHeight="1" thickTop="1">
      <c r="A26" s="96"/>
      <c r="B26" s="996" t="s">
        <v>1311</v>
      </c>
      <c r="C26" s="997"/>
      <c r="D26" s="928" t="s">
        <v>212</v>
      </c>
      <c r="E26" s="921"/>
      <c r="F26" s="922"/>
      <c r="G26" s="922"/>
      <c r="H26" s="922"/>
      <c r="I26" s="922"/>
      <c r="J26" s="922"/>
      <c r="K26" s="923"/>
      <c r="L26" s="923"/>
      <c r="M26" s="923"/>
      <c r="N26" s="922"/>
      <c r="O26" s="922"/>
      <c r="P26" s="922"/>
      <c r="Q26" s="922"/>
      <c r="R26" s="924"/>
      <c r="S26" s="77"/>
      <c r="T26" s="1037"/>
      <c r="U26" s="48"/>
      <c r="W26" s="561" t="s">
        <v>677</v>
      </c>
      <c r="Y26" s="51" t="s">
        <v>1209</v>
      </c>
      <c r="Z26" s="50"/>
    </row>
    <row r="27" spans="1:30" ht="27" customHeight="1" thickBot="1">
      <c r="A27" s="96"/>
      <c r="B27" s="998"/>
      <c r="C27" s="999"/>
      <c r="D27" s="929"/>
      <c r="E27" s="925"/>
      <c r="F27" s="926"/>
      <c r="G27" s="926"/>
      <c r="H27" s="926"/>
      <c r="I27" s="926"/>
      <c r="J27" s="926"/>
      <c r="K27" s="926"/>
      <c r="L27" s="926"/>
      <c r="M27" s="926"/>
      <c r="N27" s="926"/>
      <c r="O27" s="926"/>
      <c r="P27" s="926"/>
      <c r="Q27" s="926"/>
      <c r="R27" s="927"/>
      <c r="S27" s="77"/>
      <c r="T27" s="1037"/>
      <c r="U27" s="52" t="s">
        <v>651</v>
      </c>
      <c r="W27" s="561" t="s">
        <v>678</v>
      </c>
      <c r="Y27" s="51" t="s">
        <v>1213</v>
      </c>
      <c r="Z27" s="50"/>
    </row>
    <row r="28" spans="1:30" ht="23.1" customHeight="1" thickTop="1" thickBot="1">
      <c r="A28" s="96"/>
      <c r="B28" s="238" t="s">
        <v>252</v>
      </c>
      <c r="C28" s="239"/>
      <c r="D28" s="78"/>
      <c r="E28" s="78"/>
      <c r="F28" s="78"/>
      <c r="G28" s="78"/>
      <c r="H28" s="78"/>
      <c r="I28" s="78"/>
      <c r="J28" s="78"/>
      <c r="K28" s="78"/>
      <c r="L28" s="78"/>
      <c r="M28" s="78"/>
      <c r="N28" s="78"/>
      <c r="O28" s="78"/>
      <c r="P28" s="78"/>
      <c r="Q28" s="78"/>
      <c r="R28" s="78"/>
      <c r="S28" s="77"/>
      <c r="T28" s="1037"/>
      <c r="U28" s="52" t="s">
        <v>652</v>
      </c>
      <c r="W28" s="561"/>
      <c r="Y28" s="51"/>
      <c r="Z28" s="50"/>
      <c r="AD28" s="164"/>
    </row>
    <row r="29" spans="1:30" ht="27" thickTop="1">
      <c r="A29" s="96"/>
      <c r="B29" s="902" t="s">
        <v>299</v>
      </c>
      <c r="C29" s="903"/>
      <c r="D29" s="1022" t="s">
        <v>212</v>
      </c>
      <c r="E29" s="906"/>
      <c r="F29" s="907"/>
      <c r="G29" s="907"/>
      <c r="H29" s="907"/>
      <c r="I29" s="907"/>
      <c r="J29" s="907"/>
      <c r="K29" s="907"/>
      <c r="L29" s="907"/>
      <c r="M29" s="907"/>
      <c r="N29" s="907"/>
      <c r="O29" s="907"/>
      <c r="P29" s="907"/>
      <c r="Q29" s="907"/>
      <c r="R29" s="908"/>
      <c r="S29" s="77"/>
      <c r="T29" s="1037"/>
      <c r="U29" s="52" t="s">
        <v>279</v>
      </c>
      <c r="W29" s="561" t="s">
        <v>679</v>
      </c>
      <c r="Y29" s="51" t="s">
        <v>1217</v>
      </c>
      <c r="Z29" s="50"/>
    </row>
    <row r="30" spans="1:30" ht="23.1" customHeight="1" thickBot="1">
      <c r="A30" s="96"/>
      <c r="B30" s="904"/>
      <c r="C30" s="905"/>
      <c r="D30" s="1023"/>
      <c r="E30" s="909"/>
      <c r="F30" s="910"/>
      <c r="G30" s="910"/>
      <c r="H30" s="910"/>
      <c r="I30" s="910"/>
      <c r="J30" s="910"/>
      <c r="K30" s="910"/>
      <c r="L30" s="910"/>
      <c r="M30" s="910"/>
      <c r="N30" s="910"/>
      <c r="O30" s="910"/>
      <c r="P30" s="910"/>
      <c r="Q30" s="910"/>
      <c r="R30" s="911"/>
      <c r="S30" s="77"/>
      <c r="T30" s="1037"/>
      <c r="U30" s="52" t="s">
        <v>653</v>
      </c>
      <c r="W30" s="561" t="s">
        <v>680</v>
      </c>
      <c r="Y30" s="51" t="s">
        <v>1112</v>
      </c>
      <c r="Z30" s="50"/>
    </row>
    <row r="31" spans="1:30" ht="27" thickTop="1">
      <c r="A31" s="96"/>
      <c r="B31" s="979" t="s">
        <v>300</v>
      </c>
      <c r="C31" s="905"/>
      <c r="D31" s="928" t="s">
        <v>212</v>
      </c>
      <c r="E31" s="906"/>
      <c r="F31" s="987"/>
      <c r="G31" s="987"/>
      <c r="H31" s="987"/>
      <c r="I31" s="987"/>
      <c r="J31" s="987"/>
      <c r="K31" s="987"/>
      <c r="L31" s="987"/>
      <c r="M31" s="987"/>
      <c r="N31" s="987"/>
      <c r="O31" s="987"/>
      <c r="P31" s="987"/>
      <c r="Q31" s="987"/>
      <c r="R31" s="988"/>
      <c r="S31" s="77"/>
      <c r="T31" s="1037"/>
      <c r="U31" s="52" t="s">
        <v>654</v>
      </c>
      <c r="W31" s="561" t="s">
        <v>681</v>
      </c>
      <c r="Y31" s="51" t="s">
        <v>550</v>
      </c>
      <c r="Z31" s="50"/>
    </row>
    <row r="32" spans="1:30" ht="23.1" customHeight="1" thickBot="1">
      <c r="A32" s="96"/>
      <c r="B32" s="904"/>
      <c r="C32" s="905"/>
      <c r="D32" s="929"/>
      <c r="E32" s="989"/>
      <c r="F32" s="990"/>
      <c r="G32" s="990"/>
      <c r="H32" s="990"/>
      <c r="I32" s="990"/>
      <c r="J32" s="990"/>
      <c r="K32" s="990"/>
      <c r="L32" s="990"/>
      <c r="M32" s="990"/>
      <c r="N32" s="990"/>
      <c r="O32" s="990"/>
      <c r="P32" s="990"/>
      <c r="Q32" s="990"/>
      <c r="R32" s="991"/>
      <c r="S32" s="77"/>
      <c r="T32" s="1037"/>
      <c r="U32" s="52" t="s">
        <v>655</v>
      </c>
      <c r="W32" s="561" t="s">
        <v>682</v>
      </c>
      <c r="Y32" s="51" t="s">
        <v>554</v>
      </c>
      <c r="Z32" s="50"/>
    </row>
    <row r="33" spans="1:28" ht="24" customHeight="1" thickTop="1">
      <c r="A33" s="96"/>
      <c r="B33" s="979" t="s">
        <v>1309</v>
      </c>
      <c r="C33" s="905"/>
      <c r="D33" s="928" t="s">
        <v>212</v>
      </c>
      <c r="E33" s="986"/>
      <c r="F33" s="889"/>
      <c r="G33" s="889"/>
      <c r="H33" s="889"/>
      <c r="I33" s="889"/>
      <c r="J33" s="889"/>
      <c r="K33" s="890"/>
      <c r="L33" s="980" t="s">
        <v>249</v>
      </c>
      <c r="M33" s="981"/>
      <c r="N33" s="888"/>
      <c r="O33" s="889"/>
      <c r="P33" s="889"/>
      <c r="Q33" s="889"/>
      <c r="R33" s="890"/>
      <c r="S33" s="77"/>
      <c r="T33" s="1037"/>
      <c r="U33" s="52" t="s">
        <v>280</v>
      </c>
      <c r="W33" s="561" t="s">
        <v>1033</v>
      </c>
      <c r="Y33" s="51" t="s">
        <v>562</v>
      </c>
      <c r="Z33" s="50"/>
    </row>
    <row r="34" spans="1:28" ht="27" thickBot="1">
      <c r="A34" s="96"/>
      <c r="B34" s="984"/>
      <c r="C34" s="985"/>
      <c r="D34" s="929"/>
      <c r="E34" s="891"/>
      <c r="F34" s="892"/>
      <c r="G34" s="892"/>
      <c r="H34" s="892"/>
      <c r="I34" s="892"/>
      <c r="J34" s="892"/>
      <c r="K34" s="893"/>
      <c r="L34" s="982"/>
      <c r="M34" s="983"/>
      <c r="N34" s="891"/>
      <c r="O34" s="892"/>
      <c r="P34" s="892"/>
      <c r="Q34" s="892"/>
      <c r="R34" s="893"/>
      <c r="S34" s="555"/>
      <c r="T34" s="1037"/>
      <c r="U34" s="52" t="s">
        <v>656</v>
      </c>
      <c r="W34" s="561" t="s">
        <v>683</v>
      </c>
      <c r="Y34" s="51" t="s">
        <v>565</v>
      </c>
      <c r="Z34" s="50"/>
    </row>
    <row r="35" spans="1:28" ht="27.75" thickTop="1" thickBot="1">
      <c r="A35" s="96"/>
      <c r="B35" s="77"/>
      <c r="C35" s="77"/>
      <c r="D35" s="77"/>
      <c r="E35" s="77"/>
      <c r="F35" s="77"/>
      <c r="G35" s="77"/>
      <c r="H35" s="77"/>
      <c r="I35" s="77"/>
      <c r="J35" s="77"/>
      <c r="K35" s="77"/>
      <c r="L35" s="77"/>
      <c r="M35" s="77"/>
      <c r="N35" s="77"/>
      <c r="O35" s="77"/>
      <c r="P35" s="77"/>
      <c r="Q35" s="77"/>
      <c r="R35" s="77"/>
      <c r="S35" s="55"/>
      <c r="T35" s="1037"/>
      <c r="U35" s="480" t="s">
        <v>657</v>
      </c>
      <c r="W35" s="561" t="s">
        <v>684</v>
      </c>
      <c r="Y35" s="51" t="s">
        <v>569</v>
      </c>
      <c r="Z35" s="50"/>
    </row>
    <row r="36" spans="1:28" ht="27" thickTop="1">
      <c r="A36" s="96"/>
      <c r="B36" s="604" t="s">
        <v>213</v>
      </c>
      <c r="C36" s="47"/>
      <c r="D36" s="47"/>
      <c r="E36" s="582" t="s">
        <v>214</v>
      </c>
      <c r="F36" s="47"/>
      <c r="G36" s="47"/>
      <c r="H36" s="47"/>
      <c r="I36" s="47"/>
      <c r="J36" s="47"/>
      <c r="K36" s="47"/>
      <c r="L36" s="47"/>
      <c r="M36" s="47"/>
      <c r="N36" s="47"/>
      <c r="O36" s="265"/>
      <c r="P36" s="265"/>
      <c r="Q36" s="266"/>
      <c r="R36" s="267"/>
      <c r="S36" s="556"/>
      <c r="T36" s="1037"/>
      <c r="U36" s="481">
        <v>10</v>
      </c>
      <c r="W36" s="561" t="s">
        <v>685</v>
      </c>
      <c r="Y36" s="51" t="s">
        <v>575</v>
      </c>
      <c r="Z36" s="50"/>
    </row>
    <row r="37" spans="1:28" ht="26.25">
      <c r="A37" s="96"/>
      <c r="B37" s="584"/>
      <c r="C37" s="77"/>
      <c r="D37" s="77"/>
      <c r="E37" s="81"/>
      <c r="F37" s="77"/>
      <c r="G37" s="77"/>
      <c r="H37" s="77"/>
      <c r="I37" s="77"/>
      <c r="J37" s="77"/>
      <c r="K37" s="77"/>
      <c r="L37" s="77"/>
      <c r="M37" s="77"/>
      <c r="N37" s="77"/>
      <c r="O37" s="1007"/>
      <c r="P37" s="1008"/>
      <c r="Q37" s="1008"/>
      <c r="R37" s="1008"/>
      <c r="S37" s="351"/>
      <c r="T37" s="1037"/>
      <c r="U37" s="452"/>
      <c r="W37" s="561" t="s">
        <v>686</v>
      </c>
      <c r="Y37" s="51"/>
      <c r="Z37" s="50"/>
      <c r="AB37" s="94"/>
    </row>
    <row r="38" spans="1:28" ht="26.25">
      <c r="A38" s="96"/>
      <c r="B38" s="586" t="s">
        <v>1329</v>
      </c>
      <c r="C38" s="587"/>
      <c r="D38" s="587"/>
      <c r="E38" s="587"/>
      <c r="F38" s="587"/>
      <c r="G38" s="77"/>
      <c r="H38" s="77"/>
      <c r="I38" s="77"/>
      <c r="J38" s="77"/>
      <c r="K38" s="77"/>
      <c r="L38" s="77"/>
      <c r="M38" s="77"/>
      <c r="N38" s="588" t="s">
        <v>543</v>
      </c>
      <c r="O38" s="1009"/>
      <c r="P38" s="1009"/>
      <c r="Q38" s="1009"/>
      <c r="R38" s="1009"/>
      <c r="S38" s="77"/>
      <c r="T38" s="1037"/>
      <c r="U38" s="453"/>
      <c r="V38" s="451"/>
      <c r="W38" s="561" t="s">
        <v>687</v>
      </c>
      <c r="Y38" s="51" t="s">
        <v>586</v>
      </c>
      <c r="Z38" s="50"/>
      <c r="AA38" s="272" t="s">
        <v>10</v>
      </c>
      <c r="AB38" s="273"/>
    </row>
    <row r="39" spans="1:28" ht="26.25">
      <c r="A39" s="96"/>
      <c r="B39" s="586"/>
      <c r="C39" s="589" t="s">
        <v>3</v>
      </c>
      <c r="D39" s="587"/>
      <c r="E39" s="587"/>
      <c r="F39" s="587"/>
      <c r="G39" s="77"/>
      <c r="H39" s="77"/>
      <c r="I39" s="77"/>
      <c r="J39" s="77"/>
      <c r="K39" s="77"/>
      <c r="L39" s="77"/>
      <c r="M39" s="77"/>
      <c r="N39" s="588"/>
      <c r="O39" s="270"/>
      <c r="P39" s="270"/>
      <c r="Q39" s="270"/>
      <c r="R39" s="270"/>
      <c r="S39" s="77"/>
      <c r="T39" s="1037"/>
      <c r="U39" s="453"/>
      <c r="V39" s="451"/>
      <c r="W39" s="561"/>
      <c r="Y39" s="51"/>
      <c r="Z39" s="50"/>
      <c r="AA39" s="272"/>
      <c r="AB39" s="273"/>
    </row>
    <row r="40" spans="1:28" ht="27">
      <c r="A40" s="96"/>
      <c r="B40" s="590" t="s">
        <v>4</v>
      </c>
      <c r="C40" s="94"/>
      <c r="D40" s="587"/>
      <c r="E40" s="587"/>
      <c r="F40" s="587"/>
      <c r="G40" s="77"/>
      <c r="H40" s="77"/>
      <c r="I40" s="77"/>
      <c r="J40" s="77"/>
      <c r="K40" s="77"/>
      <c r="L40" s="77"/>
      <c r="M40" s="77"/>
      <c r="N40" s="588"/>
      <c r="O40" s="268"/>
      <c r="P40" s="269"/>
      <c r="Q40" s="269"/>
      <c r="R40" s="269"/>
      <c r="S40" s="77"/>
      <c r="T40" s="1037"/>
      <c r="U40" s="453"/>
      <c r="V40" s="451"/>
      <c r="W40" s="561"/>
      <c r="Y40" s="51"/>
      <c r="Z40" s="50"/>
      <c r="AA40" s="272" t="s">
        <v>9</v>
      </c>
      <c r="AB40" s="273"/>
    </row>
    <row r="41" spans="1:28" ht="26.25">
      <c r="A41" s="96"/>
      <c r="B41" s="585"/>
      <c r="C41" s="77"/>
      <c r="D41" s="77"/>
      <c r="E41" s="77"/>
      <c r="F41" s="77"/>
      <c r="G41" s="77"/>
      <c r="H41" s="77"/>
      <c r="I41" s="77"/>
      <c r="J41" s="77"/>
      <c r="K41" s="77"/>
      <c r="L41" s="77"/>
      <c r="M41" s="77"/>
      <c r="N41" s="591"/>
      <c r="O41" s="1010">
        <v>0</v>
      </c>
      <c r="P41" s="1011"/>
      <c r="Q41" s="1011"/>
      <c r="R41" s="1011"/>
      <c r="S41" s="77"/>
      <c r="T41" s="1037"/>
      <c r="U41" s="453"/>
      <c r="V41" s="451"/>
      <c r="W41" s="561" t="s">
        <v>688</v>
      </c>
      <c r="X41" s="54"/>
      <c r="Y41" s="51" t="s">
        <v>590</v>
      </c>
      <c r="Z41" s="50"/>
      <c r="AA41" s="272" t="s">
        <v>8</v>
      </c>
      <c r="AB41" s="273"/>
    </row>
    <row r="42" spans="1:28" ht="21" customHeight="1">
      <c r="A42" s="96"/>
      <c r="B42" s="586" t="s">
        <v>1346</v>
      </c>
      <c r="C42" s="77"/>
      <c r="D42" s="77"/>
      <c r="E42" s="77"/>
      <c r="F42" s="77"/>
      <c r="G42" s="77"/>
      <c r="H42" s="77"/>
      <c r="I42" s="77"/>
      <c r="J42" s="77"/>
      <c r="K42" s="77"/>
      <c r="L42" s="77"/>
      <c r="M42" s="77"/>
      <c r="N42" s="592" t="s">
        <v>312</v>
      </c>
      <c r="O42" s="1012"/>
      <c r="P42" s="1012"/>
      <c r="Q42" s="1012"/>
      <c r="R42" s="1012"/>
      <c r="S42" s="77"/>
      <c r="T42" s="1037"/>
      <c r="U42" s="453"/>
      <c r="V42" s="451"/>
      <c r="W42" s="561" t="s">
        <v>689</v>
      </c>
      <c r="Y42" s="51" t="s">
        <v>594</v>
      </c>
      <c r="Z42" s="50"/>
      <c r="AA42" s="272" t="s">
        <v>7</v>
      </c>
      <c r="AB42" s="273"/>
    </row>
    <row r="43" spans="1:28" ht="26.25">
      <c r="A43" s="96"/>
      <c r="B43" s="586" t="s">
        <v>1318</v>
      </c>
      <c r="C43" s="235"/>
      <c r="D43" s="77"/>
      <c r="E43" s="77"/>
      <c r="F43" s="77"/>
      <c r="G43" s="77"/>
      <c r="H43" s="77"/>
      <c r="I43" s="77"/>
      <c r="J43" s="77"/>
      <c r="K43" s="77"/>
      <c r="L43" s="77"/>
      <c r="M43" s="77"/>
      <c r="N43" s="591"/>
      <c r="O43" s="1024">
        <v>0</v>
      </c>
      <c r="P43" s="1025"/>
      <c r="Q43" s="1025"/>
      <c r="R43" s="1025"/>
      <c r="S43" s="77"/>
      <c r="T43" s="1037"/>
      <c r="U43" s="453"/>
      <c r="V43" s="451"/>
      <c r="W43" s="561"/>
      <c r="Y43" s="51"/>
      <c r="Z43" s="50"/>
    </row>
    <row r="44" spans="1:28" ht="27.75" customHeight="1">
      <c r="A44" s="96"/>
      <c r="B44" s="586" t="s">
        <v>1347</v>
      </c>
      <c r="C44" s="77"/>
      <c r="D44" s="77"/>
      <c r="E44" s="77"/>
      <c r="F44" s="77"/>
      <c r="G44" s="77"/>
      <c r="H44" s="77"/>
      <c r="I44" s="77"/>
      <c r="J44" s="77"/>
      <c r="K44" s="77"/>
      <c r="L44" s="77"/>
      <c r="M44" s="77"/>
      <c r="N44" s="591" t="s">
        <v>311</v>
      </c>
      <c r="O44" s="1026"/>
      <c r="P44" s="1026"/>
      <c r="Q44" s="1026"/>
      <c r="R44" s="1026"/>
      <c r="S44" s="77"/>
      <c r="T44" s="1037"/>
      <c r="U44" s="453"/>
      <c r="V44" s="451"/>
      <c r="W44" s="561" t="s">
        <v>690</v>
      </c>
      <c r="Y44" s="51" t="s">
        <v>598</v>
      </c>
      <c r="Z44" s="50"/>
    </row>
    <row r="45" spans="1:28" ht="26.25" customHeight="1">
      <c r="A45" s="96"/>
      <c r="B45" s="585"/>
      <c r="C45" s="77"/>
      <c r="D45" s="77"/>
      <c r="E45" s="77"/>
      <c r="F45" s="77"/>
      <c r="G45" s="77"/>
      <c r="H45" s="77"/>
      <c r="I45" s="77"/>
      <c r="J45" s="77"/>
      <c r="K45" s="77"/>
      <c r="L45" s="77"/>
      <c r="M45" s="77"/>
      <c r="N45" s="591"/>
      <c r="O45" s="884"/>
      <c r="P45" s="884"/>
      <c r="Q45" s="884"/>
      <c r="R45" s="884"/>
      <c r="S45" s="77"/>
      <c r="T45" s="1037"/>
      <c r="U45" s="454"/>
      <c r="V45" s="451"/>
      <c r="W45" s="561" t="s">
        <v>691</v>
      </c>
      <c r="Y45" s="51" t="s">
        <v>602</v>
      </c>
      <c r="Z45" s="50"/>
    </row>
    <row r="46" spans="1:28" ht="23.1" customHeight="1">
      <c r="A46" s="96"/>
      <c r="B46" s="831" t="s">
        <v>1256</v>
      </c>
      <c r="C46" s="832"/>
      <c r="D46" s="832"/>
      <c r="E46" s="832"/>
      <c r="F46" s="832"/>
      <c r="G46" s="77"/>
      <c r="H46" s="77"/>
      <c r="I46" s="77"/>
      <c r="J46" s="77"/>
      <c r="K46" s="77"/>
      <c r="L46" s="77"/>
      <c r="M46" s="96"/>
      <c r="N46" s="591" t="s">
        <v>215</v>
      </c>
      <c r="O46" s="885"/>
      <c r="P46" s="885"/>
      <c r="Q46" s="885"/>
      <c r="R46" s="885"/>
      <c r="S46" s="77"/>
      <c r="T46" s="1037"/>
      <c r="U46" s="453"/>
      <c r="V46" s="451"/>
      <c r="W46" s="561" t="s">
        <v>692</v>
      </c>
      <c r="Y46" s="51" t="s">
        <v>606</v>
      </c>
      <c r="Z46" s="50"/>
    </row>
    <row r="47" spans="1:28" ht="23.1" customHeight="1">
      <c r="A47" s="96"/>
      <c r="B47" s="586"/>
      <c r="C47" s="77"/>
      <c r="D47" s="77"/>
      <c r="E47" s="77"/>
      <c r="F47" s="77"/>
      <c r="G47" s="77"/>
      <c r="H47" s="77"/>
      <c r="I47" s="77"/>
      <c r="J47" s="77"/>
      <c r="K47" s="77"/>
      <c r="L47" s="77"/>
      <c r="M47" s="96"/>
      <c r="N47" s="591"/>
      <c r="O47" s="645"/>
      <c r="P47" s="645"/>
      <c r="Q47" s="645"/>
      <c r="R47" s="645"/>
      <c r="S47" s="77"/>
      <c r="T47" s="1037"/>
      <c r="U47" s="453"/>
      <c r="V47" s="451"/>
      <c r="W47" s="561"/>
      <c r="Y47" s="51"/>
      <c r="Z47" s="50"/>
    </row>
    <row r="48" spans="1:28" ht="27" customHeight="1">
      <c r="A48" s="557"/>
      <c r="B48" s="760" t="s">
        <v>1477</v>
      </c>
      <c r="C48" s="819"/>
      <c r="D48" s="819"/>
      <c r="E48" s="819"/>
      <c r="F48" s="819"/>
      <c r="G48" s="819"/>
      <c r="H48" s="819"/>
      <c r="I48" s="819"/>
      <c r="J48" s="819"/>
      <c r="K48" s="819"/>
      <c r="L48" s="819"/>
      <c r="M48" s="819"/>
      <c r="N48" s="820"/>
      <c r="O48" s="817"/>
      <c r="P48" s="646" t="s">
        <v>1473</v>
      </c>
      <c r="R48" s="56"/>
      <c r="S48" s="557"/>
      <c r="T48" s="1037"/>
      <c r="U48" s="453"/>
      <c r="V48" s="451"/>
      <c r="W48" s="561" t="s">
        <v>693</v>
      </c>
      <c r="Y48" s="51" t="s">
        <v>610</v>
      </c>
      <c r="Z48" s="50"/>
    </row>
    <row r="49" spans="1:38" ht="26.25">
      <c r="A49" s="557"/>
      <c r="B49" s="593" t="s">
        <v>1476</v>
      </c>
      <c r="C49" s="557"/>
      <c r="D49" s="557"/>
      <c r="E49" s="557"/>
      <c r="F49" s="557"/>
      <c r="G49" s="557"/>
      <c r="H49" s="557"/>
      <c r="I49" s="587"/>
      <c r="J49" s="557"/>
      <c r="K49" s="94"/>
      <c r="L49" s="557"/>
      <c r="M49" s="94"/>
      <c r="N49" s="557"/>
      <c r="O49" s="818"/>
      <c r="P49" s="821"/>
      <c r="Q49" s="776"/>
      <c r="R49" s="56"/>
      <c r="S49" s="557"/>
      <c r="T49" s="1037"/>
      <c r="U49" s="453"/>
      <c r="V49" s="451"/>
      <c r="W49" s="561" t="s">
        <v>694</v>
      </c>
      <c r="Y49" s="51" t="s">
        <v>614</v>
      </c>
      <c r="Z49" s="50"/>
    </row>
    <row r="50" spans="1:38" ht="26.25" customHeight="1">
      <c r="A50" s="557"/>
      <c r="B50" s="973" t="s">
        <v>1474</v>
      </c>
      <c r="C50" s="974"/>
      <c r="D50" s="974"/>
      <c r="E50" s="974"/>
      <c r="F50" s="974"/>
      <c r="G50" s="974"/>
      <c r="H50" s="974"/>
      <c r="I50" s="974"/>
      <c r="J50" s="975"/>
      <c r="K50" s="896"/>
      <c r="L50" s="897"/>
      <c r="M50" s="897"/>
      <c r="N50" s="898"/>
      <c r="O50" s="970"/>
      <c r="P50" s="971"/>
      <c r="Q50" s="972"/>
      <c r="R50" s="56"/>
      <c r="S50" s="557"/>
      <c r="T50" s="1037"/>
      <c r="U50" s="453"/>
      <c r="V50" s="451"/>
      <c r="W50" s="561"/>
      <c r="Y50" s="51"/>
      <c r="Z50" s="50"/>
    </row>
    <row r="51" spans="1:38" ht="26.25">
      <c r="A51" s="557"/>
      <c r="B51" s="976"/>
      <c r="C51" s="977"/>
      <c r="D51" s="977"/>
      <c r="E51" s="977"/>
      <c r="F51" s="977"/>
      <c r="G51" s="977"/>
      <c r="H51" s="977"/>
      <c r="I51" s="977"/>
      <c r="J51" s="978"/>
      <c r="K51" s="899"/>
      <c r="L51" s="900"/>
      <c r="M51" s="900"/>
      <c r="N51" s="901"/>
      <c r="O51" s="970"/>
      <c r="P51" s="971"/>
      <c r="Q51" s="971"/>
      <c r="R51" s="816"/>
      <c r="S51" s="557"/>
      <c r="T51" s="1037"/>
      <c r="U51" s="453"/>
      <c r="V51" s="451"/>
      <c r="W51" s="561" t="s">
        <v>695</v>
      </c>
      <c r="Y51" s="51" t="s">
        <v>617</v>
      </c>
      <c r="Z51" s="50"/>
    </row>
    <row r="52" spans="1:38" ht="26.25">
      <c r="A52" s="557"/>
      <c r="B52" s="597"/>
      <c r="C52" s="56"/>
      <c r="D52" s="57"/>
      <c r="E52" s="56"/>
      <c r="F52" s="56"/>
      <c r="G52" s="56"/>
      <c r="H52" s="56"/>
      <c r="I52" s="56"/>
      <c r="J52" s="56"/>
      <c r="K52" s="56"/>
      <c r="L52" s="56"/>
      <c r="M52" s="56"/>
      <c r="N52" s="56"/>
      <c r="O52" s="56"/>
      <c r="P52" s="60" t="s">
        <v>313</v>
      </c>
      <c r="Q52" s="57"/>
      <c r="R52" s="61" t="s">
        <v>314</v>
      </c>
      <c r="S52" s="557"/>
      <c r="T52" s="1037"/>
      <c r="U52" s="453"/>
      <c r="V52" s="451"/>
      <c r="W52" s="561" t="s">
        <v>696</v>
      </c>
      <c r="X52" s="54"/>
      <c r="Y52" s="51" t="s">
        <v>1119</v>
      </c>
      <c r="Z52" s="50"/>
    </row>
    <row r="53" spans="1:38" ht="27.75">
      <c r="A53" s="557"/>
      <c r="B53" s="644" t="s">
        <v>1327</v>
      </c>
      <c r="C53" s="557"/>
      <c r="D53" s="557"/>
      <c r="E53" s="557"/>
      <c r="F53" s="557"/>
      <c r="G53" s="557"/>
      <c r="H53" s="557"/>
      <c r="I53" s="59"/>
      <c r="J53" s="557"/>
      <c r="K53" s="77"/>
      <c r="L53" s="289"/>
      <c r="M53" s="289"/>
      <c r="N53" s="594" t="s">
        <v>544</v>
      </c>
      <c r="O53" s="886"/>
      <c r="P53" s="887"/>
      <c r="Q53" s="62"/>
      <c r="R53" s="212"/>
      <c r="S53" s="557"/>
      <c r="T53" s="1037"/>
      <c r="U53" s="453"/>
      <c r="V53" s="451"/>
      <c r="W53" s="561" t="s">
        <v>697</v>
      </c>
      <c r="Y53" s="51" t="s">
        <v>1123</v>
      </c>
      <c r="Z53" s="50"/>
    </row>
    <row r="54" spans="1:38" ht="26.25">
      <c r="A54" s="557"/>
      <c r="B54" s="595" t="s">
        <v>1475</v>
      </c>
      <c r="C54" s="557"/>
      <c r="D54" s="557"/>
      <c r="E54" s="557"/>
      <c r="F54" s="557"/>
      <c r="G54" s="557"/>
      <c r="H54" s="557"/>
      <c r="I54" s="59"/>
      <c r="J54" s="557"/>
      <c r="K54" s="77"/>
      <c r="L54" s="289"/>
      <c r="M54" s="289"/>
      <c r="N54" s="596"/>
      <c r="O54" s="63"/>
      <c r="P54" s="64"/>
      <c r="Q54" s="65"/>
      <c r="R54" s="64"/>
      <c r="S54" s="557"/>
      <c r="T54" s="1037"/>
      <c r="U54" s="453"/>
      <c r="V54" s="451"/>
      <c r="W54" s="561" t="s">
        <v>698</v>
      </c>
      <c r="Y54" s="51" t="s">
        <v>930</v>
      </c>
      <c r="Z54" s="50"/>
    </row>
    <row r="55" spans="1:38" ht="26.25">
      <c r="A55" s="96"/>
      <c r="B55" s="597"/>
      <c r="C55" s="557"/>
      <c r="D55" s="557"/>
      <c r="E55" s="557"/>
      <c r="F55" s="557"/>
      <c r="G55" s="557"/>
      <c r="H55" s="557"/>
      <c r="I55" s="557"/>
      <c r="J55" s="557"/>
      <c r="K55" s="557"/>
      <c r="L55" s="557"/>
      <c r="M55" s="557"/>
      <c r="N55" s="598"/>
      <c r="O55" s="57"/>
      <c r="P55" s="57"/>
      <c r="Q55" s="1017"/>
      <c r="R55" s="1018"/>
      <c r="S55" s="557"/>
      <c r="T55" s="1037"/>
      <c r="U55" s="454"/>
      <c r="V55" s="451"/>
      <c r="W55" s="561" t="s">
        <v>181</v>
      </c>
      <c r="Y55" s="51" t="s">
        <v>1130</v>
      </c>
      <c r="Z55" s="50"/>
    </row>
    <row r="56" spans="1:38" ht="26.25">
      <c r="A56" s="96"/>
      <c r="B56" s="586" t="s">
        <v>1348</v>
      </c>
      <c r="C56" s="77"/>
      <c r="D56" s="77"/>
      <c r="E56" s="77"/>
      <c r="F56" s="77"/>
      <c r="G56" s="77"/>
      <c r="H56" s="77"/>
      <c r="I56" s="77"/>
      <c r="J56" s="77"/>
      <c r="K56" s="77"/>
      <c r="L56" s="77"/>
      <c r="M56" s="77"/>
      <c r="N56" s="599" t="s">
        <v>545</v>
      </c>
      <c r="O56" s="66" t="s">
        <v>710</v>
      </c>
      <c r="Q56" s="1019"/>
      <c r="R56" s="1019"/>
      <c r="S56" s="77"/>
      <c r="T56" s="1037"/>
      <c r="U56" s="453"/>
      <c r="V56" s="451"/>
      <c r="W56" s="561" t="s">
        <v>182</v>
      </c>
      <c r="Y56" s="51" t="s">
        <v>1134</v>
      </c>
      <c r="Z56" s="50"/>
      <c r="AC56" s="44"/>
      <c r="AD56" s="44"/>
      <c r="AE56" s="44"/>
      <c r="AF56" s="44"/>
      <c r="AG56" s="44"/>
      <c r="AH56" s="44"/>
      <c r="AI56" s="44"/>
    </row>
    <row r="57" spans="1:38" ht="26.25">
      <c r="A57" s="96"/>
      <c r="B57" s="586" t="s">
        <v>315</v>
      </c>
      <c r="C57" s="600"/>
      <c r="D57" s="77"/>
      <c r="E57" s="77"/>
      <c r="F57" s="77"/>
      <c r="G57" s="77"/>
      <c r="H57" s="77"/>
      <c r="I57" s="77"/>
      <c r="J57" s="77"/>
      <c r="K57" s="77"/>
      <c r="L57" s="77"/>
      <c r="M57" s="77"/>
      <c r="N57" s="598"/>
      <c r="O57" s="67" t="s">
        <v>5</v>
      </c>
      <c r="P57" s="68" t="s">
        <v>6</v>
      </c>
      <c r="Q57" s="193"/>
      <c r="R57" s="194"/>
      <c r="S57" s="77"/>
      <c r="T57" s="1037"/>
      <c r="U57" s="453"/>
      <c r="V57" s="451"/>
      <c r="W57" s="561" t="s">
        <v>183</v>
      </c>
      <c r="Y57" s="51" t="s">
        <v>1138</v>
      </c>
      <c r="Z57" s="50"/>
      <c r="AC57" s="44"/>
      <c r="AD57" s="44"/>
      <c r="AE57" s="44"/>
      <c r="AF57" s="44"/>
      <c r="AG57" s="44"/>
      <c r="AH57" s="44"/>
      <c r="AI57" s="44"/>
    </row>
    <row r="58" spans="1:38" ht="35.1" customHeight="1">
      <c r="A58" s="96"/>
      <c r="B58" s="586" t="s">
        <v>1328</v>
      </c>
      <c r="C58" s="77"/>
      <c r="D58" s="77"/>
      <c r="E58" s="77"/>
      <c r="F58" s="77"/>
      <c r="G58" s="77"/>
      <c r="H58" s="77"/>
      <c r="I58" s="77"/>
      <c r="J58" s="77"/>
      <c r="K58" s="77"/>
      <c r="L58" s="77"/>
      <c r="M58" s="77"/>
      <c r="N58" s="601" t="s">
        <v>1285</v>
      </c>
      <c r="O58" s="352"/>
      <c r="P58" s="894">
        <v>0</v>
      </c>
      <c r="Q58" s="895"/>
      <c r="R58" s="895"/>
      <c r="S58" s="77" t="s">
        <v>216</v>
      </c>
      <c r="T58" s="1037"/>
      <c r="U58" s="453"/>
      <c r="V58" s="451"/>
      <c r="W58" s="561" t="s">
        <v>184</v>
      </c>
      <c r="Y58" s="51" t="s">
        <v>1142</v>
      </c>
      <c r="Z58" s="50"/>
      <c r="AC58" s="44"/>
      <c r="AD58" s="44"/>
      <c r="AE58" s="44"/>
      <c r="AF58" s="44"/>
      <c r="AG58" s="44"/>
      <c r="AH58" s="44"/>
      <c r="AI58" s="44"/>
      <c r="AJ58" s="44"/>
      <c r="AK58" s="44"/>
      <c r="AL58" s="44"/>
    </row>
    <row r="59" spans="1:38" ht="35.1" customHeight="1">
      <c r="A59" s="96"/>
      <c r="B59" s="823" t="s">
        <v>1482</v>
      </c>
      <c r="C59" s="77"/>
      <c r="D59" s="77"/>
      <c r="E59" s="77"/>
      <c r="F59" s="77"/>
      <c r="G59" s="77"/>
      <c r="H59" s="77"/>
      <c r="I59" s="77"/>
      <c r="J59" s="77"/>
      <c r="K59" s="77"/>
      <c r="L59" s="77"/>
      <c r="M59" s="77"/>
      <c r="N59" s="601" t="s">
        <v>1479</v>
      </c>
      <c r="O59" s="352"/>
      <c r="P59" s="882">
        <v>0</v>
      </c>
      <c r="Q59" s="883"/>
      <c r="R59" s="883"/>
      <c r="S59" s="77" t="s">
        <v>216</v>
      </c>
      <c r="T59" s="1037"/>
      <c r="U59" s="455"/>
      <c r="V59" s="451"/>
      <c r="W59" s="561" t="s">
        <v>185</v>
      </c>
      <c r="Y59" s="51" t="s">
        <v>1146</v>
      </c>
      <c r="Z59" s="50"/>
    </row>
    <row r="60" spans="1:38" ht="35.1" customHeight="1">
      <c r="A60" s="96"/>
      <c r="B60" s="602"/>
      <c r="C60" s="77"/>
      <c r="D60" s="77"/>
      <c r="E60" s="77"/>
      <c r="F60" s="77"/>
      <c r="G60" s="77"/>
      <c r="H60" s="77"/>
      <c r="I60" s="77"/>
      <c r="J60" s="77"/>
      <c r="K60" s="77"/>
      <c r="L60" s="77"/>
      <c r="M60" s="77"/>
      <c r="N60" s="601" t="s">
        <v>1480</v>
      </c>
      <c r="O60" s="352"/>
      <c r="P60" s="882">
        <v>0</v>
      </c>
      <c r="Q60" s="883"/>
      <c r="R60" s="883"/>
      <c r="S60" s="77" t="s">
        <v>216</v>
      </c>
      <c r="T60" s="1037"/>
      <c r="U60" s="454"/>
      <c r="V60" s="451"/>
      <c r="W60" s="561"/>
      <c r="Y60" s="51" t="s">
        <v>1150</v>
      </c>
      <c r="Z60" s="50"/>
    </row>
    <row r="61" spans="1:38" ht="35.1" customHeight="1">
      <c r="A61" s="96"/>
      <c r="B61" s="586" t="s">
        <v>1483</v>
      </c>
      <c r="C61" s="77"/>
      <c r="D61" s="77"/>
      <c r="E61" s="77"/>
      <c r="F61" s="77"/>
      <c r="G61" s="77"/>
      <c r="H61" s="77"/>
      <c r="I61" s="77"/>
      <c r="J61" s="77"/>
      <c r="K61" s="77"/>
      <c r="L61" s="77"/>
      <c r="M61" s="77"/>
      <c r="N61" s="603" t="s">
        <v>546</v>
      </c>
      <c r="O61" s="69"/>
      <c r="P61" s="1015">
        <v>0</v>
      </c>
      <c r="Q61" s="1016"/>
      <c r="R61" s="1016"/>
      <c r="S61" s="77" t="s">
        <v>217</v>
      </c>
      <c r="T61" s="1037"/>
      <c r="U61" s="453"/>
      <c r="V61" s="451"/>
      <c r="Y61" s="51" t="s">
        <v>1158</v>
      </c>
      <c r="Z61" s="50"/>
    </row>
    <row r="62" spans="1:38" ht="35.1" customHeight="1">
      <c r="A62" s="557"/>
      <c r="B62" s="822" t="s">
        <v>1257</v>
      </c>
      <c r="C62" s="77"/>
      <c r="D62" s="77"/>
      <c r="E62" s="77"/>
      <c r="F62" s="77"/>
      <c r="G62" s="77"/>
      <c r="H62" s="77"/>
      <c r="I62" s="77"/>
      <c r="J62" s="77"/>
      <c r="K62" s="77"/>
      <c r="L62" s="77"/>
      <c r="M62" s="77"/>
      <c r="N62" s="271"/>
      <c r="O62" s="70"/>
      <c r="P62" s="1013"/>
      <c r="Q62" s="1014"/>
      <c r="R62" s="1014"/>
      <c r="S62" s="557"/>
      <c r="T62" s="1037"/>
      <c r="U62" s="453"/>
      <c r="V62" s="94"/>
      <c r="Y62" s="51" t="s">
        <v>1168</v>
      </c>
      <c r="Z62" s="50"/>
    </row>
    <row r="63" spans="1:38" ht="15.75" thickBot="1">
      <c r="A63" s="557"/>
      <c r="B63" s="605"/>
      <c r="C63" s="55"/>
      <c r="D63" s="55"/>
      <c r="E63" s="55"/>
      <c r="F63" s="55"/>
      <c r="G63" s="55"/>
      <c r="H63" s="55"/>
      <c r="I63" s="55"/>
      <c r="J63" s="55"/>
      <c r="K63" s="55"/>
      <c r="L63" s="55"/>
      <c r="M63" s="55"/>
      <c r="N63" s="55"/>
      <c r="O63" s="55"/>
      <c r="P63" s="55"/>
      <c r="Q63" s="55"/>
      <c r="R63" s="55"/>
      <c r="S63" s="55"/>
      <c r="T63" s="1038"/>
      <c r="U63" s="453"/>
      <c r="V63" s="94"/>
      <c r="Y63" s="51" t="s">
        <v>1113</v>
      </c>
      <c r="Z63" s="50"/>
    </row>
    <row r="64" spans="1:38" ht="15.75" thickTop="1">
      <c r="A64" s="48"/>
      <c r="B64" s="48"/>
      <c r="C64" s="48"/>
      <c r="D64" s="48"/>
      <c r="E64" s="48"/>
      <c r="F64" s="48"/>
      <c r="G64" s="48"/>
      <c r="H64" s="48"/>
      <c r="I64" s="48"/>
      <c r="J64" s="48"/>
      <c r="K64" s="48"/>
      <c r="L64" s="48"/>
      <c r="M64" s="48"/>
      <c r="N64" s="48"/>
      <c r="O64" s="48"/>
      <c r="P64" s="48"/>
      <c r="Q64" s="48"/>
      <c r="R64" s="48"/>
      <c r="S64" s="48"/>
      <c r="T64" s="487"/>
      <c r="U64" s="450"/>
      <c r="V64" s="94"/>
      <c r="Y64" s="51" t="s">
        <v>1175</v>
      </c>
      <c r="Z64" s="50"/>
    </row>
    <row r="65" spans="1:26">
      <c r="A65" s="48"/>
      <c r="B65" s="48"/>
      <c r="C65" s="48"/>
      <c r="D65" s="48"/>
      <c r="E65" s="48"/>
      <c r="F65" s="71"/>
      <c r="G65" s="48"/>
      <c r="H65" s="48"/>
      <c r="I65" s="48"/>
      <c r="J65" s="48"/>
      <c r="K65" s="48"/>
      <c r="L65" s="48"/>
      <c r="M65" s="48"/>
      <c r="N65" s="48"/>
      <c r="O65" s="48"/>
      <c r="P65" s="48"/>
      <c r="Q65" s="48"/>
      <c r="R65" s="48"/>
      <c r="S65" s="48"/>
      <c r="T65" s="488"/>
      <c r="U65" s="450"/>
      <c r="V65" s="94"/>
      <c r="Y65" s="51" t="s">
        <v>1179</v>
      </c>
      <c r="Z65" s="50"/>
    </row>
    <row r="66" spans="1:26">
      <c r="A66" s="48"/>
      <c r="B66" s="48"/>
      <c r="C66" s="48"/>
      <c r="D66" s="48"/>
      <c r="E66" s="48"/>
      <c r="F66" s="48"/>
      <c r="G66" s="48"/>
      <c r="H66" s="48"/>
      <c r="I66" s="48"/>
      <c r="J66" s="48"/>
      <c r="K66" s="48"/>
      <c r="L66" s="48"/>
      <c r="M66" s="48"/>
      <c r="N66" s="48"/>
      <c r="O66" s="48"/>
      <c r="P66" s="48"/>
      <c r="Q66" s="48"/>
      <c r="R66" s="48"/>
      <c r="S66" s="48"/>
      <c r="T66" s="488"/>
      <c r="U66" s="450"/>
      <c r="V66" s="94"/>
      <c r="Y66" s="51" t="s">
        <v>1183</v>
      </c>
      <c r="Z66" s="50"/>
    </row>
    <row r="67" spans="1:26">
      <c r="T67" s="488"/>
      <c r="U67" s="450"/>
      <c r="V67" s="94"/>
      <c r="X67" s="54"/>
      <c r="Y67" s="51" t="s">
        <v>1187</v>
      </c>
      <c r="Z67" s="50"/>
    </row>
    <row r="68" spans="1:26">
      <c r="U68" s="450"/>
      <c r="V68" s="94"/>
      <c r="Y68" s="51" t="s">
        <v>1191</v>
      </c>
      <c r="Z68" s="50"/>
    </row>
    <row r="69" spans="1:26">
      <c r="U69" s="450"/>
      <c r="V69" s="94"/>
      <c r="Y69" s="51" t="s">
        <v>1195</v>
      </c>
      <c r="Z69" s="50"/>
    </row>
    <row r="70" spans="1:26">
      <c r="U70" s="450"/>
      <c r="V70" s="94"/>
      <c r="Y70" s="51" t="s">
        <v>1199</v>
      </c>
      <c r="Z70" s="50"/>
    </row>
    <row r="71" spans="1:26">
      <c r="U71" s="450"/>
      <c r="V71" s="94"/>
      <c r="Y71" s="51" t="s">
        <v>1203</v>
      </c>
      <c r="Z71" s="50"/>
    </row>
    <row r="72" spans="1:26">
      <c r="U72" s="450"/>
      <c r="V72" s="94"/>
      <c r="Y72" s="51" t="s">
        <v>1207</v>
      </c>
      <c r="Z72" s="50"/>
    </row>
    <row r="73" spans="1:26">
      <c r="U73" s="450"/>
      <c r="V73" s="94"/>
      <c r="Y73" s="51" t="s">
        <v>1211</v>
      </c>
      <c r="Z73" s="50"/>
    </row>
    <row r="74" spans="1:26">
      <c r="U74" s="450"/>
      <c r="V74" s="94"/>
      <c r="X74" s="54"/>
      <c r="Y74" s="51" t="s">
        <v>1215</v>
      </c>
      <c r="Z74" s="50"/>
    </row>
    <row r="75" spans="1:26">
      <c r="U75" s="450"/>
      <c r="V75" s="94"/>
      <c r="Y75" s="51" t="s">
        <v>1219</v>
      </c>
      <c r="Z75" s="50"/>
    </row>
    <row r="76" spans="1:26">
      <c r="U76" s="450"/>
      <c r="V76" s="94"/>
      <c r="Y76" s="51" t="s">
        <v>1223</v>
      </c>
      <c r="Z76" s="50"/>
    </row>
    <row r="77" spans="1:26">
      <c r="U77" s="450"/>
      <c r="V77" s="94"/>
      <c r="Y77" s="51" t="s">
        <v>548</v>
      </c>
      <c r="Z77" s="50"/>
    </row>
    <row r="78" spans="1:26">
      <c r="U78" s="450"/>
      <c r="V78" s="94"/>
      <c r="Y78" s="51" t="s">
        <v>552</v>
      </c>
      <c r="Z78" s="50"/>
    </row>
    <row r="79" spans="1:26">
      <c r="U79" s="450"/>
      <c r="V79" s="94"/>
      <c r="Y79" s="51" t="s">
        <v>556</v>
      </c>
      <c r="Z79" s="50"/>
    </row>
    <row r="80" spans="1:26">
      <c r="U80" s="450"/>
      <c r="V80" s="94"/>
      <c r="Y80" s="51" t="s">
        <v>560</v>
      </c>
      <c r="Z80" s="50"/>
    </row>
    <row r="81" spans="21:26">
      <c r="U81" s="450"/>
      <c r="V81" s="94"/>
      <c r="Y81" s="51" t="s">
        <v>564</v>
      </c>
      <c r="Z81" s="50"/>
    </row>
    <row r="82" spans="21:26">
      <c r="U82" s="450"/>
      <c r="V82" s="94"/>
      <c r="Y82" s="51" t="s">
        <v>567</v>
      </c>
      <c r="Z82" s="50"/>
    </row>
    <row r="83" spans="21:26">
      <c r="U83" s="450"/>
      <c r="V83" s="94"/>
      <c r="Y83" s="51" t="s">
        <v>571</v>
      </c>
      <c r="Z83" s="50"/>
    </row>
    <row r="84" spans="21:26">
      <c r="U84" s="450"/>
      <c r="V84" s="94"/>
      <c r="X84" s="54"/>
      <c r="Y84" s="51" t="s">
        <v>924</v>
      </c>
      <c r="Z84" s="50"/>
    </row>
    <row r="85" spans="21:26">
      <c r="U85" s="450"/>
      <c r="V85" s="94"/>
      <c r="Y85" s="51" t="s">
        <v>577</v>
      </c>
      <c r="Z85" s="50"/>
    </row>
    <row r="86" spans="21:26">
      <c r="U86" s="450"/>
      <c r="V86" s="94"/>
      <c r="Y86" s="51" t="s">
        <v>581</v>
      </c>
      <c r="Z86" s="50"/>
    </row>
    <row r="87" spans="21:26">
      <c r="U87" s="450"/>
      <c r="V87" s="94"/>
      <c r="Y87" s="51" t="s">
        <v>585</v>
      </c>
      <c r="Z87" s="50"/>
    </row>
    <row r="88" spans="21:26">
      <c r="U88" s="450"/>
      <c r="V88" s="94"/>
      <c r="Y88" s="51" t="s">
        <v>588</v>
      </c>
      <c r="Z88" s="50"/>
    </row>
    <row r="89" spans="21:26">
      <c r="U89" s="450"/>
      <c r="V89" s="94"/>
      <c r="Y89" s="51" t="s">
        <v>592</v>
      </c>
      <c r="Z89" s="50"/>
    </row>
    <row r="90" spans="21:26">
      <c r="U90" s="450"/>
      <c r="V90" s="94"/>
      <c r="Y90" s="51" t="s">
        <v>596</v>
      </c>
      <c r="Z90" s="50"/>
    </row>
    <row r="91" spans="21:26">
      <c r="U91" s="450"/>
      <c r="V91" s="94"/>
      <c r="Y91" s="51" t="s">
        <v>600</v>
      </c>
      <c r="Z91" s="50"/>
    </row>
    <row r="92" spans="21:26">
      <c r="U92" s="450"/>
      <c r="V92" s="94"/>
      <c r="Y92" s="51" t="s">
        <v>604</v>
      </c>
      <c r="Z92" s="50"/>
    </row>
    <row r="93" spans="21:26">
      <c r="U93" s="450"/>
      <c r="V93" s="94"/>
      <c r="Y93" s="51" t="s">
        <v>608</v>
      </c>
      <c r="Z93" s="50"/>
    </row>
    <row r="94" spans="21:26">
      <c r="U94" s="450"/>
      <c r="V94" s="94"/>
      <c r="Y94" s="51" t="s">
        <v>612</v>
      </c>
      <c r="Z94" s="50"/>
    </row>
    <row r="95" spans="21:26">
      <c r="U95" s="450"/>
      <c r="V95" s="94"/>
      <c r="Y95" s="51" t="s">
        <v>923</v>
      </c>
      <c r="Z95" s="50"/>
    </row>
    <row r="96" spans="21:26">
      <c r="Y96" s="51" t="s">
        <v>619</v>
      </c>
      <c r="Z96" s="50"/>
    </row>
    <row r="97" spans="24:26">
      <c r="Y97" s="51" t="s">
        <v>621</v>
      </c>
      <c r="Z97" s="50"/>
    </row>
    <row r="98" spans="24:26">
      <c r="X98" s="54"/>
      <c r="Y98" s="51" t="s">
        <v>625</v>
      </c>
      <c r="Z98" s="50"/>
    </row>
    <row r="99" spans="24:26">
      <c r="Y99" s="51" t="s">
        <v>629</v>
      </c>
      <c r="Z99" s="50"/>
    </row>
    <row r="100" spans="24:26">
      <c r="Y100" s="51" t="s">
        <v>633</v>
      </c>
      <c r="Z100" s="50"/>
    </row>
    <row r="101" spans="24:26">
      <c r="Y101" s="51" t="s">
        <v>637</v>
      </c>
      <c r="Z101" s="50"/>
    </row>
    <row r="102" spans="24:26">
      <c r="Y102" s="51" t="s">
        <v>641</v>
      </c>
      <c r="Z102" s="50"/>
    </row>
    <row r="103" spans="24:26">
      <c r="Y103" s="51" t="s">
        <v>645</v>
      </c>
      <c r="Z103" s="50"/>
    </row>
    <row r="104" spans="24:26">
      <c r="Y104" s="51" t="s">
        <v>187</v>
      </c>
      <c r="Z104" s="50"/>
    </row>
    <row r="105" spans="24:26">
      <c r="X105" s="54"/>
      <c r="Y105" s="51" t="s">
        <v>190</v>
      </c>
      <c r="Z105" s="50"/>
    </row>
    <row r="106" spans="24:26">
      <c r="Y106" s="51" t="s">
        <v>194</v>
      </c>
      <c r="Z106" s="50"/>
    </row>
    <row r="107" spans="24:26">
      <c r="Y107" s="51" t="s">
        <v>198</v>
      </c>
      <c r="Z107" s="50"/>
    </row>
    <row r="108" spans="24:26">
      <c r="Y108" s="51" t="s">
        <v>202</v>
      </c>
      <c r="Z108" s="50"/>
    </row>
    <row r="109" spans="24:26">
      <c r="Y109" s="51" t="s">
        <v>206</v>
      </c>
      <c r="Z109" s="50"/>
    </row>
    <row r="110" spans="24:26">
      <c r="Y110" s="51" t="s">
        <v>713</v>
      </c>
      <c r="Z110" s="50"/>
    </row>
    <row r="111" spans="24:26">
      <c r="X111" s="54"/>
      <c r="Y111" s="51" t="s">
        <v>717</v>
      </c>
      <c r="Z111" s="50"/>
    </row>
    <row r="112" spans="24:26">
      <c r="Y112" s="51" t="s">
        <v>721</v>
      </c>
      <c r="Z112" s="50"/>
    </row>
    <row r="113" spans="25:26">
      <c r="Y113" s="51" t="s">
        <v>725</v>
      </c>
      <c r="Z113" s="50"/>
    </row>
    <row r="114" spans="25:26">
      <c r="Y114" s="51" t="s">
        <v>728</v>
      </c>
      <c r="Z114" s="50"/>
    </row>
    <row r="115" spans="25:26">
      <c r="Y115" s="51" t="s">
        <v>732</v>
      </c>
      <c r="Z115" s="50"/>
    </row>
    <row r="116" spans="25:26">
      <c r="Y116" s="51" t="s">
        <v>735</v>
      </c>
      <c r="Z116" s="50"/>
    </row>
    <row r="117" spans="25:26">
      <c r="Y117" s="51" t="s">
        <v>739</v>
      </c>
      <c r="Z117" s="50"/>
    </row>
    <row r="118" spans="25:26">
      <c r="Y118" s="51" t="s">
        <v>742</v>
      </c>
      <c r="Z118" s="50"/>
    </row>
    <row r="119" spans="25:26">
      <c r="Y119" s="51" t="s">
        <v>745</v>
      </c>
      <c r="Z119" s="50"/>
    </row>
    <row r="120" spans="25:26">
      <c r="Y120" s="51" t="s">
        <v>749</v>
      </c>
      <c r="Z120" s="50"/>
    </row>
    <row r="121" spans="25:26">
      <c r="Y121" s="51" t="s">
        <v>753</v>
      </c>
      <c r="Z121" s="50"/>
    </row>
    <row r="122" spans="25:26">
      <c r="Y122" s="51" t="s">
        <v>757</v>
      </c>
      <c r="Z122" s="50"/>
    </row>
    <row r="123" spans="25:26">
      <c r="Y123" s="51" t="s">
        <v>761</v>
      </c>
      <c r="Z123" s="50"/>
    </row>
    <row r="124" spans="25:26" ht="15.75" thickBot="1">
      <c r="Y124" s="72" t="s">
        <v>765</v>
      </c>
      <c r="Z124" s="50"/>
    </row>
    <row r="125" spans="25:26">
      <c r="Y125" s="73" t="s">
        <v>768</v>
      </c>
      <c r="Z125" s="50"/>
    </row>
    <row r="126" spans="25:26">
      <c r="Y126" s="51" t="s">
        <v>772</v>
      </c>
      <c r="Z126" s="50"/>
    </row>
    <row r="127" spans="25:26">
      <c r="Y127" s="51" t="s">
        <v>776</v>
      </c>
      <c r="Z127" s="50"/>
    </row>
    <row r="128" spans="25:26">
      <c r="Y128" s="51" t="s">
        <v>780</v>
      </c>
      <c r="Z128" s="50"/>
    </row>
    <row r="129" spans="24:26">
      <c r="Y129" s="51" t="s">
        <v>784</v>
      </c>
      <c r="Z129" s="50"/>
    </row>
    <row r="130" spans="24:26">
      <c r="X130" s="54"/>
      <c r="Y130" s="51" t="s">
        <v>788</v>
      </c>
      <c r="Z130" s="50"/>
    </row>
    <row r="131" spans="24:26">
      <c r="Y131" s="51" t="s">
        <v>792</v>
      </c>
      <c r="Z131" s="50"/>
    </row>
    <row r="132" spans="24:26">
      <c r="Y132" s="51" t="s">
        <v>796</v>
      </c>
      <c r="Z132" s="50"/>
    </row>
    <row r="133" spans="24:26">
      <c r="Y133" s="51" t="s">
        <v>800</v>
      </c>
      <c r="Z133" s="50"/>
    </row>
    <row r="134" spans="24:26">
      <c r="Y134" s="51" t="s">
        <v>804</v>
      </c>
      <c r="Z134" s="50"/>
    </row>
    <row r="135" spans="24:26">
      <c r="Y135" s="51" t="s">
        <v>808</v>
      </c>
      <c r="Z135" s="50"/>
    </row>
    <row r="136" spans="24:26">
      <c r="Y136" s="51" t="s">
        <v>812</v>
      </c>
      <c r="Z136" s="50"/>
    </row>
    <row r="137" spans="24:26">
      <c r="Y137" s="51" t="s">
        <v>816</v>
      </c>
      <c r="Z137" s="50"/>
    </row>
    <row r="138" spans="24:26">
      <c r="Y138" s="51" t="s">
        <v>821</v>
      </c>
      <c r="Z138" s="50"/>
    </row>
    <row r="139" spans="24:26">
      <c r="Y139" s="51" t="s">
        <v>825</v>
      </c>
      <c r="Z139" s="50"/>
    </row>
    <row r="140" spans="24:26">
      <c r="Y140" s="51" t="s">
        <v>829</v>
      </c>
      <c r="Z140" s="50"/>
    </row>
    <row r="141" spans="24:26">
      <c r="X141" s="54"/>
      <c r="Y141" s="51" t="s">
        <v>833</v>
      </c>
      <c r="Z141" s="50"/>
    </row>
    <row r="142" spans="24:26">
      <c r="Y142" s="51" t="s">
        <v>837</v>
      </c>
      <c r="Z142" s="50"/>
    </row>
    <row r="143" spans="24:26">
      <c r="Y143" s="51" t="s">
        <v>841</v>
      </c>
      <c r="Z143" s="50"/>
    </row>
    <row r="144" spans="24:26">
      <c r="Y144" s="51" t="s">
        <v>845</v>
      </c>
      <c r="Z144" s="50"/>
    </row>
    <row r="145" spans="24:26">
      <c r="Y145" s="51" t="s">
        <v>849</v>
      </c>
      <c r="Z145" s="50"/>
    </row>
    <row r="146" spans="24:26">
      <c r="Y146" s="51" t="s">
        <v>853</v>
      </c>
      <c r="Z146" s="50"/>
    </row>
    <row r="147" spans="24:26">
      <c r="Y147" s="51" t="s">
        <v>623</v>
      </c>
      <c r="Z147" s="50"/>
    </row>
    <row r="148" spans="24:26">
      <c r="X148" s="54"/>
      <c r="Y148" s="51" t="s">
        <v>627</v>
      </c>
      <c r="Z148" s="50"/>
    </row>
    <row r="149" spans="24:26">
      <c r="Y149" s="51" t="s">
        <v>631</v>
      </c>
      <c r="Z149" s="50"/>
    </row>
    <row r="150" spans="24:26">
      <c r="Y150" s="51" t="s">
        <v>635</v>
      </c>
      <c r="Z150" s="50"/>
    </row>
    <row r="151" spans="24:26">
      <c r="Y151" s="51" t="s">
        <v>639</v>
      </c>
      <c r="Z151" s="50"/>
    </row>
    <row r="152" spans="24:26">
      <c r="Y152" s="51" t="s">
        <v>643</v>
      </c>
      <c r="Z152" s="50"/>
    </row>
    <row r="153" spans="24:26">
      <c r="Y153" s="51" t="s">
        <v>650</v>
      </c>
      <c r="Z153" s="50"/>
    </row>
    <row r="154" spans="24:26">
      <c r="Y154" s="51" t="s">
        <v>188</v>
      </c>
      <c r="Z154" s="50"/>
    </row>
    <row r="155" spans="24:26">
      <c r="X155" s="54"/>
      <c r="Y155" s="51" t="s">
        <v>192</v>
      </c>
      <c r="Z155" s="50"/>
    </row>
    <row r="156" spans="24:26">
      <c r="Y156" s="51" t="s">
        <v>196</v>
      </c>
      <c r="Z156" s="50"/>
    </row>
    <row r="157" spans="24:26">
      <c r="Y157" s="51" t="s">
        <v>200</v>
      </c>
      <c r="Z157" s="50"/>
    </row>
    <row r="158" spans="24:26">
      <c r="Y158" s="51" t="s">
        <v>204</v>
      </c>
      <c r="Z158" s="50"/>
    </row>
    <row r="159" spans="24:26">
      <c r="Y159" s="51" t="s">
        <v>711</v>
      </c>
      <c r="Z159" s="50"/>
    </row>
    <row r="160" spans="24:26">
      <c r="Y160" s="51" t="s">
        <v>715</v>
      </c>
      <c r="Z160" s="50"/>
    </row>
    <row r="161" spans="24:26">
      <c r="Y161" s="51" t="s">
        <v>719</v>
      </c>
      <c r="Z161" s="50"/>
    </row>
    <row r="162" spans="24:26">
      <c r="Y162" s="51" t="s">
        <v>723</v>
      </c>
      <c r="Z162" s="50"/>
    </row>
    <row r="163" spans="24:26">
      <c r="Y163" s="51" t="s">
        <v>726</v>
      </c>
      <c r="Z163" s="50"/>
    </row>
    <row r="164" spans="24:26">
      <c r="Y164" s="51" t="s">
        <v>730</v>
      </c>
      <c r="Z164" s="50"/>
    </row>
    <row r="165" spans="24:26">
      <c r="Y165" s="51" t="s">
        <v>932</v>
      </c>
      <c r="Z165" s="50"/>
    </row>
    <row r="166" spans="24:26">
      <c r="Y166" s="51" t="s">
        <v>737</v>
      </c>
      <c r="Z166" s="50"/>
    </row>
    <row r="167" spans="24:26">
      <c r="Y167" s="51" t="s">
        <v>741</v>
      </c>
      <c r="Z167" s="50"/>
    </row>
    <row r="168" spans="24:26">
      <c r="Y168" s="51" t="s">
        <v>744</v>
      </c>
      <c r="Z168" s="50"/>
    </row>
    <row r="169" spans="24:26">
      <c r="Y169" s="51" t="s">
        <v>747</v>
      </c>
      <c r="Z169" s="50"/>
    </row>
    <row r="170" spans="24:26">
      <c r="Y170" s="51" t="s">
        <v>751</v>
      </c>
      <c r="Z170" s="50"/>
    </row>
    <row r="171" spans="24:26">
      <c r="Y171" s="51" t="s">
        <v>755</v>
      </c>
      <c r="Z171" s="50"/>
    </row>
    <row r="172" spans="24:26">
      <c r="Y172" s="51" t="s">
        <v>759</v>
      </c>
      <c r="Z172" s="50"/>
    </row>
    <row r="173" spans="24:26">
      <c r="Y173" s="51" t="s">
        <v>763</v>
      </c>
      <c r="Z173" s="50"/>
    </row>
    <row r="174" spans="24:26">
      <c r="Y174" s="51" t="s">
        <v>767</v>
      </c>
      <c r="Z174" s="50"/>
    </row>
    <row r="175" spans="24:26">
      <c r="Y175" s="51" t="s">
        <v>770</v>
      </c>
      <c r="Z175" s="50"/>
    </row>
    <row r="176" spans="24:26">
      <c r="X176" s="54"/>
      <c r="Y176" s="51" t="s">
        <v>774</v>
      </c>
      <c r="Z176" s="50"/>
    </row>
    <row r="177" spans="24:26">
      <c r="Y177" s="51" t="s">
        <v>778</v>
      </c>
      <c r="Z177" s="50"/>
    </row>
    <row r="178" spans="24:26">
      <c r="Y178" s="51" t="s">
        <v>782</v>
      </c>
      <c r="Z178" s="50"/>
    </row>
    <row r="179" spans="24:26">
      <c r="Y179" s="51" t="s">
        <v>786</v>
      </c>
      <c r="Z179" s="50"/>
    </row>
    <row r="180" spans="24:26">
      <c r="Y180" s="51" t="s">
        <v>790</v>
      </c>
      <c r="Z180" s="50"/>
    </row>
    <row r="181" spans="24:26">
      <c r="Y181" s="51" t="s">
        <v>794</v>
      </c>
      <c r="Z181" s="50"/>
    </row>
    <row r="182" spans="24:26">
      <c r="Y182" s="51" t="s">
        <v>798</v>
      </c>
      <c r="Z182" s="50"/>
    </row>
    <row r="183" spans="24:26">
      <c r="Y183" s="51" t="s">
        <v>802</v>
      </c>
      <c r="Z183" s="50"/>
    </row>
    <row r="184" spans="24:26">
      <c r="X184" s="54"/>
      <c r="Y184" s="51" t="s">
        <v>806</v>
      </c>
      <c r="Z184" s="50"/>
    </row>
    <row r="185" spans="24:26">
      <c r="Y185" s="51" t="s">
        <v>810</v>
      </c>
      <c r="Z185" s="50"/>
    </row>
    <row r="186" spans="24:26">
      <c r="Y186" s="51" t="s">
        <v>814</v>
      </c>
      <c r="Z186" s="50"/>
    </row>
    <row r="187" spans="24:26">
      <c r="Y187" s="51" t="s">
        <v>818</v>
      </c>
      <c r="Z187" s="50"/>
    </row>
    <row r="188" spans="24:26">
      <c r="Y188" s="51" t="s">
        <v>823</v>
      </c>
      <c r="Z188" s="50"/>
    </row>
    <row r="189" spans="24:26">
      <c r="Y189" s="51" t="s">
        <v>827</v>
      </c>
      <c r="Z189" s="50"/>
    </row>
    <row r="190" spans="24:26">
      <c r="Y190" s="51" t="s">
        <v>831</v>
      </c>
      <c r="Z190" s="50"/>
    </row>
    <row r="191" spans="24:26">
      <c r="Y191" s="51" t="s">
        <v>835</v>
      </c>
      <c r="Z191" s="50"/>
    </row>
    <row r="192" spans="24:26">
      <c r="Y192" s="51" t="s">
        <v>839</v>
      </c>
      <c r="Z192" s="50"/>
    </row>
    <row r="193" spans="24:26">
      <c r="Y193" s="51" t="s">
        <v>843</v>
      </c>
      <c r="Z193" s="50"/>
    </row>
    <row r="194" spans="24:26">
      <c r="Y194" s="51" t="s">
        <v>847</v>
      </c>
      <c r="Z194" s="50"/>
    </row>
    <row r="195" spans="24:26">
      <c r="X195" s="54"/>
      <c r="Y195" s="51" t="s">
        <v>851</v>
      </c>
      <c r="Z195" s="50"/>
    </row>
    <row r="196" spans="24:26">
      <c r="Y196" s="51" t="s">
        <v>855</v>
      </c>
      <c r="Z196" s="50"/>
    </row>
    <row r="197" spans="24:26">
      <c r="Y197" s="51" t="s">
        <v>857</v>
      </c>
      <c r="Z197" s="50"/>
    </row>
    <row r="198" spans="24:26">
      <c r="Y198" s="51" t="s">
        <v>861</v>
      </c>
      <c r="Z198" s="50"/>
    </row>
    <row r="199" spans="24:26">
      <c r="Y199" s="51" t="s">
        <v>865</v>
      </c>
      <c r="Z199" s="50"/>
    </row>
    <row r="200" spans="24:26">
      <c r="Y200" s="51" t="s">
        <v>869</v>
      </c>
      <c r="Z200" s="50"/>
    </row>
    <row r="201" spans="24:26">
      <c r="Y201" s="51" t="s">
        <v>873</v>
      </c>
      <c r="Z201" s="50"/>
    </row>
    <row r="202" spans="24:26">
      <c r="Y202" s="51" t="s">
        <v>877</v>
      </c>
      <c r="Z202" s="50"/>
    </row>
    <row r="203" spans="24:26">
      <c r="Y203" s="51" t="s">
        <v>881</v>
      </c>
      <c r="Z203" s="50"/>
    </row>
    <row r="204" spans="24:26">
      <c r="Y204" s="51" t="s">
        <v>885</v>
      </c>
      <c r="Z204" s="50"/>
    </row>
    <row r="205" spans="24:26">
      <c r="Y205" s="51" t="s">
        <v>889</v>
      </c>
      <c r="Z205" s="50"/>
    </row>
    <row r="206" spans="24:26">
      <c r="Y206" s="51" t="s">
        <v>892</v>
      </c>
      <c r="Z206" s="50"/>
    </row>
    <row r="207" spans="24:26">
      <c r="Y207" s="51" t="s">
        <v>896</v>
      </c>
      <c r="Z207" s="50"/>
    </row>
    <row r="208" spans="24:26">
      <c r="Y208" s="51" t="s">
        <v>933</v>
      </c>
      <c r="Z208" s="50"/>
    </row>
    <row r="209" spans="25:26">
      <c r="Y209" s="51" t="s">
        <v>903</v>
      </c>
      <c r="Z209" s="50"/>
    </row>
    <row r="210" spans="25:26">
      <c r="Y210" s="51" t="s">
        <v>907</v>
      </c>
      <c r="Z210" s="50"/>
    </row>
    <row r="211" spans="25:26">
      <c r="Y211" s="51" t="s">
        <v>911</v>
      </c>
      <c r="Z211" s="50"/>
    </row>
    <row r="212" spans="25:26">
      <c r="Y212" s="51" t="s">
        <v>914</v>
      </c>
      <c r="Z212" s="50"/>
    </row>
    <row r="213" spans="25:26">
      <c r="Y213" s="51" t="s">
        <v>956</v>
      </c>
      <c r="Z213" s="50"/>
    </row>
    <row r="214" spans="25:26">
      <c r="Y214" s="51" t="s">
        <v>960</v>
      </c>
      <c r="Z214" s="50"/>
    </row>
    <row r="215" spans="25:26">
      <c r="Y215" s="51" t="s">
        <v>964</v>
      </c>
      <c r="Z215" s="50"/>
    </row>
    <row r="216" spans="25:26">
      <c r="Y216" s="51" t="s">
        <v>968</v>
      </c>
      <c r="Z216" s="50"/>
    </row>
    <row r="217" spans="25:26">
      <c r="Y217" s="51" t="s">
        <v>972</v>
      </c>
      <c r="Z217" s="50"/>
    </row>
    <row r="218" spans="25:26">
      <c r="Y218" s="51" t="s">
        <v>976</v>
      </c>
      <c r="Z218" s="50"/>
    </row>
    <row r="219" spans="25:26">
      <c r="Y219" s="51" t="s">
        <v>980</v>
      </c>
      <c r="Z219" s="50"/>
    </row>
    <row r="220" spans="25:26">
      <c r="Y220" s="51" t="s">
        <v>984</v>
      </c>
      <c r="Z220" s="50"/>
    </row>
    <row r="221" spans="25:26">
      <c r="Y221" s="51" t="s">
        <v>988</v>
      </c>
      <c r="Z221" s="50"/>
    </row>
    <row r="222" spans="25:26">
      <c r="Y222" s="51" t="s">
        <v>992</v>
      </c>
      <c r="Z222" s="50"/>
    </row>
    <row r="223" spans="25:26">
      <c r="Y223" s="51" t="s">
        <v>996</v>
      </c>
      <c r="Z223" s="50"/>
    </row>
    <row r="224" spans="25:26">
      <c r="Y224" s="51" t="s">
        <v>1000</v>
      </c>
      <c r="Z224" s="50"/>
    </row>
    <row r="225" spans="24:26">
      <c r="Y225" s="51" t="s">
        <v>1004</v>
      </c>
      <c r="Z225" s="50"/>
    </row>
    <row r="226" spans="24:26">
      <c r="Y226" s="51" t="s">
        <v>1008</v>
      </c>
      <c r="Z226" s="50"/>
    </row>
    <row r="227" spans="24:26">
      <c r="Y227" s="51" t="s">
        <v>1012</v>
      </c>
      <c r="Z227" s="50"/>
    </row>
    <row r="228" spans="24:26">
      <c r="X228" s="54"/>
      <c r="Y228" s="51" t="s">
        <v>1016</v>
      </c>
      <c r="Z228" s="50"/>
    </row>
    <row r="229" spans="24:26">
      <c r="Y229" s="51" t="s">
        <v>1020</v>
      </c>
      <c r="Z229" s="50"/>
    </row>
    <row r="230" spans="24:26">
      <c r="Y230" s="51" t="s">
        <v>1024</v>
      </c>
      <c r="Z230" s="50"/>
    </row>
    <row r="231" spans="24:26">
      <c r="Y231" s="51" t="s">
        <v>1028</v>
      </c>
      <c r="Z231" s="50"/>
    </row>
    <row r="232" spans="24:26">
      <c r="Y232" s="51" t="s">
        <v>1032</v>
      </c>
      <c r="Z232" s="50"/>
    </row>
    <row r="233" spans="24:26">
      <c r="Y233" s="51" t="s">
        <v>1037</v>
      </c>
      <c r="Z233" s="50"/>
    </row>
    <row r="234" spans="24:26">
      <c r="Y234" s="51" t="s">
        <v>1041</v>
      </c>
      <c r="Z234" s="50"/>
    </row>
    <row r="235" spans="24:26">
      <c r="Y235" s="51" t="s">
        <v>1045</v>
      </c>
      <c r="Z235" s="50"/>
    </row>
    <row r="236" spans="24:26">
      <c r="Y236" s="51" t="s">
        <v>1049</v>
      </c>
      <c r="Z236" s="50"/>
    </row>
    <row r="237" spans="24:26">
      <c r="Y237" s="51" t="s">
        <v>1053</v>
      </c>
      <c r="Z237" s="50"/>
    </row>
    <row r="238" spans="24:26">
      <c r="X238" s="54"/>
      <c r="Y238" s="51" t="s">
        <v>1057</v>
      </c>
      <c r="Z238" s="50"/>
    </row>
    <row r="239" spans="24:26">
      <c r="Y239" s="51" t="s">
        <v>1061</v>
      </c>
      <c r="Z239" s="50"/>
    </row>
    <row r="240" spans="24:26">
      <c r="Y240" s="51" t="s">
        <v>1065</v>
      </c>
      <c r="Z240" s="50"/>
    </row>
    <row r="241" spans="24:26">
      <c r="Y241" s="51" t="s">
        <v>1109</v>
      </c>
      <c r="Z241" s="50"/>
    </row>
    <row r="242" spans="24:26">
      <c r="Y242" s="51" t="s">
        <v>1072</v>
      </c>
      <c r="Z242" s="50"/>
    </row>
    <row r="243" spans="24:26">
      <c r="Y243" s="51" t="s">
        <v>1076</v>
      </c>
      <c r="Z243" s="50"/>
    </row>
    <row r="244" spans="24:26">
      <c r="Y244" s="51" t="s">
        <v>1080</v>
      </c>
      <c r="Z244" s="50"/>
    </row>
    <row r="245" spans="24:26">
      <c r="Y245" s="51" t="s">
        <v>1084</v>
      </c>
      <c r="Z245" s="50"/>
    </row>
    <row r="246" spans="24:26">
      <c r="Y246" s="51" t="s">
        <v>1088</v>
      </c>
      <c r="Z246" s="50"/>
    </row>
    <row r="247" spans="24:26">
      <c r="Y247" s="51" t="s">
        <v>859</v>
      </c>
      <c r="Z247" s="50"/>
    </row>
    <row r="248" spans="24:26" ht="15.75" thickBot="1">
      <c r="Y248" s="72" t="s">
        <v>863</v>
      </c>
      <c r="Z248" s="50"/>
    </row>
    <row r="249" spans="24:26">
      <c r="X249" s="54"/>
      <c r="Y249" s="73" t="s">
        <v>867</v>
      </c>
      <c r="Z249" s="50"/>
    </row>
    <row r="250" spans="24:26">
      <c r="Y250" s="51" t="s">
        <v>871</v>
      </c>
      <c r="Z250" s="50"/>
    </row>
    <row r="251" spans="24:26">
      <c r="Y251" s="51" t="s">
        <v>875</v>
      </c>
      <c r="Z251" s="50"/>
    </row>
    <row r="252" spans="24:26">
      <c r="Y252" s="51" t="s">
        <v>879</v>
      </c>
      <c r="Z252" s="50"/>
    </row>
    <row r="253" spans="24:26">
      <c r="Y253" s="51" t="s">
        <v>883</v>
      </c>
      <c r="Z253" s="50"/>
    </row>
    <row r="254" spans="24:26">
      <c r="Y254" s="51" t="s">
        <v>887</v>
      </c>
      <c r="Z254" s="50"/>
    </row>
    <row r="255" spans="24:26">
      <c r="Y255" s="51" t="s">
        <v>891</v>
      </c>
      <c r="Z255" s="50"/>
    </row>
    <row r="256" spans="24:26">
      <c r="Y256" s="51" t="s">
        <v>894</v>
      </c>
      <c r="Z256" s="50"/>
    </row>
    <row r="257" spans="24:26">
      <c r="Y257" s="51" t="s">
        <v>898</v>
      </c>
      <c r="Z257" s="50"/>
    </row>
    <row r="258" spans="24:26">
      <c r="Y258" s="51" t="s">
        <v>901</v>
      </c>
      <c r="Z258" s="50"/>
    </row>
    <row r="259" spans="24:26">
      <c r="X259" s="54"/>
      <c r="Y259" s="51" t="s">
        <v>905</v>
      </c>
      <c r="Z259" s="50"/>
    </row>
    <row r="260" spans="24:26">
      <c r="Y260" s="51" t="s">
        <v>909</v>
      </c>
      <c r="Z260" s="50"/>
    </row>
    <row r="261" spans="24:26">
      <c r="Y261" s="51" t="s">
        <v>912</v>
      </c>
      <c r="Z261" s="50"/>
    </row>
    <row r="262" spans="24:26">
      <c r="Y262" s="51" t="s">
        <v>915</v>
      </c>
      <c r="Z262" s="50"/>
    </row>
    <row r="263" spans="24:26">
      <c r="Y263" s="51" t="s">
        <v>958</v>
      </c>
      <c r="Z263" s="50"/>
    </row>
    <row r="264" spans="24:26">
      <c r="Y264" s="51" t="s">
        <v>962</v>
      </c>
      <c r="Z264" s="50"/>
    </row>
    <row r="265" spans="24:26">
      <c r="Y265" s="51" t="s">
        <v>966</v>
      </c>
      <c r="Z265" s="50"/>
    </row>
    <row r="266" spans="24:26">
      <c r="Y266" s="51" t="s">
        <v>970</v>
      </c>
      <c r="Z266" s="50"/>
    </row>
    <row r="267" spans="24:26">
      <c r="Y267" s="51" t="s">
        <v>974</v>
      </c>
      <c r="Z267" s="50"/>
    </row>
    <row r="268" spans="24:26">
      <c r="Y268" s="51" t="s">
        <v>978</v>
      </c>
      <c r="Z268" s="50"/>
    </row>
    <row r="269" spans="24:26">
      <c r="Y269" s="51" t="s">
        <v>982</v>
      </c>
      <c r="Z269" s="50"/>
    </row>
    <row r="270" spans="24:26">
      <c r="Y270" s="51" t="s">
        <v>986</v>
      </c>
      <c r="Z270" s="50"/>
    </row>
    <row r="271" spans="24:26">
      <c r="Y271" s="51" t="s">
        <v>990</v>
      </c>
      <c r="Z271" s="50"/>
    </row>
    <row r="272" spans="24:26">
      <c r="Y272" s="51" t="s">
        <v>994</v>
      </c>
      <c r="Z272" s="50"/>
    </row>
    <row r="273" spans="24:26">
      <c r="Y273" s="51" t="s">
        <v>998</v>
      </c>
      <c r="Z273" s="50"/>
    </row>
    <row r="274" spans="24:26">
      <c r="Y274" s="51" t="s">
        <v>1002</v>
      </c>
      <c r="Z274" s="50"/>
    </row>
    <row r="275" spans="24:26">
      <c r="Y275" s="51" t="s">
        <v>1006</v>
      </c>
      <c r="Z275" s="50"/>
    </row>
    <row r="276" spans="24:26">
      <c r="Y276" s="51" t="s">
        <v>1010</v>
      </c>
      <c r="Z276" s="50"/>
    </row>
    <row r="277" spans="24:26">
      <c r="Y277" s="51" t="s">
        <v>1014</v>
      </c>
      <c r="Z277" s="50"/>
    </row>
    <row r="278" spans="24:26">
      <c r="Y278" s="51" t="s">
        <v>1018</v>
      </c>
      <c r="Z278" s="50"/>
    </row>
    <row r="279" spans="24:26">
      <c r="Y279" s="51" t="s">
        <v>1022</v>
      </c>
      <c r="Z279" s="50"/>
    </row>
    <row r="280" spans="24:26">
      <c r="Y280" s="51" t="s">
        <v>1026</v>
      </c>
      <c r="Z280" s="50"/>
    </row>
    <row r="281" spans="24:26">
      <c r="Y281" s="51" t="s">
        <v>1030</v>
      </c>
      <c r="Z281" s="50"/>
    </row>
    <row r="282" spans="24:26">
      <c r="X282" s="54"/>
      <c r="Y282" s="51" t="s">
        <v>1035</v>
      </c>
      <c r="Z282" s="50"/>
    </row>
    <row r="283" spans="24:26">
      <c r="Y283" s="51" t="s">
        <v>1039</v>
      </c>
      <c r="Z283" s="50"/>
    </row>
    <row r="284" spans="24:26">
      <c r="Y284" s="51" t="s">
        <v>1043</v>
      </c>
      <c r="Z284" s="50"/>
    </row>
    <row r="285" spans="24:26">
      <c r="Y285" s="51" t="s">
        <v>1047</v>
      </c>
      <c r="Z285" s="50"/>
    </row>
    <row r="286" spans="24:26">
      <c r="Y286" s="51" t="s">
        <v>1051</v>
      </c>
      <c r="Z286" s="50"/>
    </row>
    <row r="287" spans="24:26">
      <c r="Y287" s="51" t="s">
        <v>1055</v>
      </c>
      <c r="Z287" s="50"/>
    </row>
    <row r="288" spans="24:26">
      <c r="Y288" s="51" t="s">
        <v>1059</v>
      </c>
      <c r="Z288" s="50"/>
    </row>
    <row r="289" spans="24:26">
      <c r="Y289" s="51" t="s">
        <v>1063</v>
      </c>
      <c r="Z289" s="50"/>
    </row>
    <row r="290" spans="24:26">
      <c r="Y290" s="51" t="s">
        <v>1067</v>
      </c>
      <c r="Z290" s="50"/>
    </row>
    <row r="291" spans="24:26">
      <c r="Y291" s="51" t="s">
        <v>1070</v>
      </c>
      <c r="Z291" s="50"/>
    </row>
    <row r="292" spans="24:26">
      <c r="Y292" s="51" t="s">
        <v>1074</v>
      </c>
      <c r="Z292" s="50"/>
    </row>
    <row r="293" spans="24:26">
      <c r="Y293" s="51" t="s">
        <v>1078</v>
      </c>
      <c r="Z293" s="50"/>
    </row>
    <row r="294" spans="24:26">
      <c r="Y294" s="51" t="s">
        <v>1082</v>
      </c>
      <c r="Z294" s="50"/>
    </row>
    <row r="295" spans="24:26">
      <c r="Y295" s="51" t="s">
        <v>1086</v>
      </c>
      <c r="Z295" s="50"/>
    </row>
    <row r="296" spans="24:26">
      <c r="Y296" s="51" t="s">
        <v>1090</v>
      </c>
      <c r="Z296" s="50"/>
    </row>
    <row r="297" spans="24:26">
      <c r="Y297" s="51" t="s">
        <v>1092</v>
      </c>
      <c r="Z297" s="50"/>
    </row>
    <row r="298" spans="24:26">
      <c r="Y298" s="51" t="s">
        <v>1096</v>
      </c>
      <c r="Z298" s="50"/>
    </row>
    <row r="299" spans="24:26">
      <c r="X299" s="54"/>
      <c r="Y299" s="51" t="s">
        <v>1100</v>
      </c>
      <c r="Z299" s="50"/>
    </row>
    <row r="300" spans="24:26">
      <c r="Y300" s="51" t="s">
        <v>1104</v>
      </c>
      <c r="Z300" s="50"/>
    </row>
    <row r="301" spans="24:26">
      <c r="Y301" s="51" t="s">
        <v>1108</v>
      </c>
      <c r="Z301" s="50"/>
    </row>
    <row r="302" spans="24:26">
      <c r="Y302" s="51" t="s">
        <v>319</v>
      </c>
      <c r="Z302" s="50"/>
    </row>
    <row r="303" spans="24:26">
      <c r="Y303" s="51" t="s">
        <v>322</v>
      </c>
      <c r="Z303" s="50"/>
    </row>
    <row r="304" spans="24:26">
      <c r="Y304" s="51" t="s">
        <v>326</v>
      </c>
      <c r="Z304" s="50"/>
    </row>
    <row r="305" spans="24:26">
      <c r="Y305" s="51" t="s">
        <v>330</v>
      </c>
      <c r="Z305" s="50"/>
    </row>
    <row r="306" spans="24:26">
      <c r="Y306" s="51" t="s">
        <v>334</v>
      </c>
      <c r="Z306" s="50"/>
    </row>
    <row r="307" spans="24:26">
      <c r="Y307" s="51" t="s">
        <v>338</v>
      </c>
      <c r="Z307" s="50"/>
    </row>
    <row r="308" spans="24:26">
      <c r="Y308" s="51" t="s">
        <v>340</v>
      </c>
      <c r="Z308" s="50"/>
    </row>
    <row r="309" spans="24:26">
      <c r="Y309" s="51" t="s">
        <v>344</v>
      </c>
      <c r="Z309" s="50"/>
    </row>
    <row r="310" spans="24:26">
      <c r="Y310" s="51" t="s">
        <v>348</v>
      </c>
      <c r="Z310" s="50"/>
    </row>
    <row r="311" spans="24:26">
      <c r="Y311" s="51" t="s">
        <v>13</v>
      </c>
      <c r="Z311" s="50"/>
    </row>
    <row r="312" spans="24:26">
      <c r="Y312" s="51" t="s">
        <v>17</v>
      </c>
      <c r="Z312" s="50"/>
    </row>
    <row r="313" spans="24:26">
      <c r="Y313" s="51" t="s">
        <v>21</v>
      </c>
      <c r="Z313" s="50"/>
    </row>
    <row r="314" spans="24:26">
      <c r="Y314" s="51" t="s">
        <v>25</v>
      </c>
      <c r="Z314" s="50"/>
    </row>
    <row r="315" spans="24:26">
      <c r="Y315" s="51" t="s">
        <v>29</v>
      </c>
      <c r="Z315" s="50"/>
    </row>
    <row r="316" spans="24:26">
      <c r="X316" s="54"/>
      <c r="Y316" s="51" t="s">
        <v>33</v>
      </c>
      <c r="Z316" s="50"/>
    </row>
    <row r="317" spans="24:26">
      <c r="Y317" s="51" t="s">
        <v>36</v>
      </c>
      <c r="Z317" s="50"/>
    </row>
    <row r="318" spans="24:26">
      <c r="Y318" s="51" t="s">
        <v>40</v>
      </c>
      <c r="Z318" s="50"/>
    </row>
    <row r="319" spans="24:26">
      <c r="Y319" s="51" t="s">
        <v>44</v>
      </c>
      <c r="Z319" s="50"/>
    </row>
    <row r="320" spans="24:26">
      <c r="Y320" s="51" t="s">
        <v>55</v>
      </c>
      <c r="Z320" s="50"/>
    </row>
    <row r="321" spans="24:26">
      <c r="Y321" s="51" t="s">
        <v>59</v>
      </c>
      <c r="Z321" s="50"/>
    </row>
    <row r="322" spans="24:26">
      <c r="Y322" s="51" t="s">
        <v>63</v>
      </c>
      <c r="Z322" s="50"/>
    </row>
    <row r="323" spans="24:26">
      <c r="Y323" s="51" t="s">
        <v>67</v>
      </c>
      <c r="Z323" s="50"/>
    </row>
    <row r="324" spans="24:26">
      <c r="Y324" s="51" t="s">
        <v>71</v>
      </c>
      <c r="Z324" s="50"/>
    </row>
    <row r="325" spans="24:26">
      <c r="Y325" s="51" t="s">
        <v>75</v>
      </c>
      <c r="Z325" s="50"/>
    </row>
    <row r="326" spans="24:26">
      <c r="Y326" s="51" t="s">
        <v>79</v>
      </c>
      <c r="Z326" s="50"/>
    </row>
    <row r="327" spans="24:26">
      <c r="Y327" s="51" t="s">
        <v>83</v>
      </c>
      <c r="Z327" s="50"/>
    </row>
    <row r="328" spans="24:26">
      <c r="Y328" s="51" t="s">
        <v>87</v>
      </c>
      <c r="Z328" s="50"/>
    </row>
    <row r="329" spans="24:26">
      <c r="Y329" s="51" t="s">
        <v>91</v>
      </c>
      <c r="Z329" s="50"/>
    </row>
    <row r="330" spans="24:26">
      <c r="Y330" s="51" t="s">
        <v>95</v>
      </c>
      <c r="Z330" s="50"/>
    </row>
    <row r="331" spans="24:26">
      <c r="Y331" s="51" t="s">
        <v>99</v>
      </c>
      <c r="Z331" s="50"/>
    </row>
    <row r="332" spans="24:26">
      <c r="Y332" s="51" t="s">
        <v>103</v>
      </c>
      <c r="Z332" s="50"/>
    </row>
    <row r="333" spans="24:26">
      <c r="X333" s="54"/>
      <c r="Y333" s="51" t="s">
        <v>107</v>
      </c>
      <c r="Z333" s="50"/>
    </row>
    <row r="334" spans="24:26">
      <c r="Y334" s="51" t="s">
        <v>111</v>
      </c>
      <c r="Z334" s="50"/>
    </row>
    <row r="335" spans="24:26">
      <c r="Y335" s="51" t="s">
        <v>115</v>
      </c>
      <c r="Z335" s="50"/>
    </row>
    <row r="336" spans="24:26">
      <c r="Y336" s="51" t="s">
        <v>119</v>
      </c>
      <c r="Z336" s="50"/>
    </row>
    <row r="337" spans="24:26">
      <c r="Y337" s="51" t="s">
        <v>123</v>
      </c>
      <c r="Z337" s="50"/>
    </row>
    <row r="338" spans="24:26">
      <c r="Y338" s="51" t="s">
        <v>127</v>
      </c>
      <c r="Z338" s="50"/>
    </row>
    <row r="339" spans="24:26">
      <c r="Y339" s="51" t="s">
        <v>131</v>
      </c>
      <c r="Z339" s="50"/>
    </row>
    <row r="340" spans="24:26">
      <c r="Y340" s="51" t="s">
        <v>135</v>
      </c>
      <c r="Z340" s="50"/>
    </row>
    <row r="341" spans="24:26">
      <c r="Y341" s="51" t="s">
        <v>139</v>
      </c>
      <c r="Z341" s="50"/>
    </row>
    <row r="342" spans="24:26">
      <c r="Y342" s="51" t="s">
        <v>143</v>
      </c>
      <c r="Z342" s="50"/>
    </row>
    <row r="343" spans="24:26">
      <c r="Y343" s="51" t="s">
        <v>147</v>
      </c>
      <c r="Z343" s="50"/>
    </row>
    <row r="344" spans="24:26">
      <c r="Y344" s="51" t="s">
        <v>151</v>
      </c>
      <c r="Z344" s="50"/>
    </row>
    <row r="345" spans="24:26">
      <c r="X345" s="54"/>
      <c r="Y345" s="51" t="s">
        <v>154</v>
      </c>
      <c r="Z345" s="50"/>
    </row>
    <row r="346" spans="24:26">
      <c r="Y346" s="51" t="s">
        <v>158</v>
      </c>
      <c r="Z346" s="50"/>
    </row>
    <row r="347" spans="24:26">
      <c r="Y347" s="51" t="s">
        <v>1094</v>
      </c>
      <c r="Z347" s="50"/>
    </row>
    <row r="348" spans="24:26">
      <c r="Y348" s="51" t="s">
        <v>1098</v>
      </c>
      <c r="Z348" s="50"/>
    </row>
    <row r="349" spans="24:26">
      <c r="Y349" s="51" t="s">
        <v>1102</v>
      </c>
      <c r="Z349" s="50"/>
    </row>
    <row r="350" spans="24:26">
      <c r="Y350" s="51" t="s">
        <v>1106</v>
      </c>
      <c r="Z350" s="50"/>
    </row>
    <row r="351" spans="24:26">
      <c r="Y351" s="51" t="s">
        <v>317</v>
      </c>
      <c r="Z351" s="50"/>
    </row>
    <row r="352" spans="24:26">
      <c r="Y352" s="51" t="s">
        <v>320</v>
      </c>
      <c r="Z352" s="50"/>
    </row>
    <row r="353" spans="24:26">
      <c r="Y353" s="51" t="s">
        <v>324</v>
      </c>
      <c r="Z353" s="50"/>
    </row>
    <row r="354" spans="24:26">
      <c r="Y354" s="51" t="s">
        <v>328</v>
      </c>
      <c r="Z354" s="50"/>
    </row>
    <row r="355" spans="24:26">
      <c r="Y355" s="51" t="s">
        <v>332</v>
      </c>
      <c r="Z355" s="50"/>
    </row>
    <row r="356" spans="24:26">
      <c r="X356" s="54"/>
      <c r="Y356" s="51" t="s">
        <v>336</v>
      </c>
      <c r="Z356" s="50"/>
    </row>
    <row r="357" spans="24:26">
      <c r="Y357" s="51" t="s">
        <v>928</v>
      </c>
      <c r="Z357" s="50"/>
    </row>
    <row r="358" spans="24:26">
      <c r="Y358" s="51" t="s">
        <v>342</v>
      </c>
      <c r="Z358" s="50"/>
    </row>
    <row r="359" spans="24:26">
      <c r="Y359" s="51" t="s">
        <v>346</v>
      </c>
      <c r="Z359" s="50"/>
    </row>
    <row r="360" spans="24:26">
      <c r="Y360" s="51" t="s">
        <v>11</v>
      </c>
      <c r="Z360" s="50"/>
    </row>
    <row r="361" spans="24:26">
      <c r="Y361" s="51" t="s">
        <v>15</v>
      </c>
      <c r="Z361" s="50"/>
    </row>
    <row r="362" spans="24:26">
      <c r="Y362" s="51" t="s">
        <v>19</v>
      </c>
      <c r="Z362" s="50"/>
    </row>
    <row r="363" spans="24:26">
      <c r="Y363" s="51" t="s">
        <v>23</v>
      </c>
      <c r="Z363" s="50"/>
    </row>
    <row r="364" spans="24:26">
      <c r="Y364" s="51" t="s">
        <v>27</v>
      </c>
      <c r="Z364" s="50"/>
    </row>
    <row r="365" spans="24:26">
      <c r="Y365" s="51" t="s">
        <v>31</v>
      </c>
      <c r="Z365" s="50"/>
    </row>
    <row r="366" spans="24:26">
      <c r="Y366" s="51" t="s">
        <v>38</v>
      </c>
      <c r="Z366" s="50"/>
    </row>
    <row r="367" spans="24:26">
      <c r="Y367" s="51" t="s">
        <v>34</v>
      </c>
      <c r="Z367" s="50"/>
    </row>
    <row r="368" spans="24:26">
      <c r="Y368" s="51" t="s">
        <v>42</v>
      </c>
      <c r="Z368" s="50"/>
    </row>
    <row r="369" spans="24:26">
      <c r="X369" s="54"/>
      <c r="Y369" s="51" t="s">
        <v>53</v>
      </c>
      <c r="Z369" s="50"/>
    </row>
    <row r="370" spans="24:26">
      <c r="Y370" s="51" t="s">
        <v>57</v>
      </c>
      <c r="Z370" s="50"/>
    </row>
    <row r="371" spans="24:26">
      <c r="Y371" s="51" t="s">
        <v>61</v>
      </c>
      <c r="Z371" s="50"/>
    </row>
    <row r="372" spans="24:26" ht="15.75" thickBot="1">
      <c r="Y372" s="72" t="s">
        <v>65</v>
      </c>
      <c r="Z372" s="50"/>
    </row>
    <row r="373" spans="24:26">
      <c r="Y373" s="73" t="s">
        <v>69</v>
      </c>
      <c r="Z373" s="50"/>
    </row>
    <row r="374" spans="24:26">
      <c r="Y374" s="51" t="s">
        <v>73</v>
      </c>
      <c r="Z374" s="50"/>
    </row>
    <row r="375" spans="24:26">
      <c r="Y375" s="51" t="s">
        <v>77</v>
      </c>
      <c r="Z375" s="50"/>
    </row>
    <row r="376" spans="24:26">
      <c r="Y376" s="51" t="s">
        <v>81</v>
      </c>
      <c r="Z376" s="50"/>
    </row>
    <row r="377" spans="24:26">
      <c r="Y377" s="51" t="s">
        <v>85</v>
      </c>
      <c r="Z377" s="50"/>
    </row>
    <row r="378" spans="24:26">
      <c r="Y378" s="51" t="s">
        <v>89</v>
      </c>
      <c r="Z378" s="50"/>
    </row>
    <row r="379" spans="24:26">
      <c r="Y379" s="51" t="s">
        <v>93</v>
      </c>
      <c r="Z379" s="50"/>
    </row>
    <row r="380" spans="24:26">
      <c r="Y380" s="51" t="s">
        <v>97</v>
      </c>
      <c r="Z380" s="50"/>
    </row>
    <row r="381" spans="24:26">
      <c r="Y381" s="51" t="s">
        <v>101</v>
      </c>
      <c r="Z381" s="50"/>
    </row>
    <row r="382" spans="24:26">
      <c r="Y382" s="51" t="s">
        <v>105</v>
      </c>
      <c r="Z382" s="50"/>
    </row>
    <row r="383" spans="24:26">
      <c r="Y383" s="51" t="s">
        <v>109</v>
      </c>
      <c r="Z383" s="50"/>
    </row>
    <row r="384" spans="24:26">
      <c r="Y384" s="51" t="s">
        <v>113</v>
      </c>
      <c r="Z384" s="50"/>
    </row>
    <row r="385" spans="24:26">
      <c r="Y385" s="51" t="s">
        <v>117</v>
      </c>
      <c r="Z385" s="50"/>
    </row>
    <row r="386" spans="24:26">
      <c r="Y386" s="51" t="s">
        <v>121</v>
      </c>
      <c r="Z386" s="50"/>
    </row>
    <row r="387" spans="24:26">
      <c r="Y387" s="51" t="s">
        <v>125</v>
      </c>
      <c r="Z387" s="50"/>
    </row>
    <row r="388" spans="24:26">
      <c r="Y388" s="51" t="s">
        <v>129</v>
      </c>
      <c r="Z388" s="50"/>
    </row>
    <row r="389" spans="24:26">
      <c r="X389" s="54"/>
      <c r="Y389" s="51" t="s">
        <v>133</v>
      </c>
      <c r="Z389" s="50"/>
    </row>
    <row r="390" spans="24:26">
      <c r="Y390" s="51" t="s">
        <v>137</v>
      </c>
      <c r="Z390" s="50"/>
    </row>
    <row r="391" spans="24:26">
      <c r="Y391" s="51" t="s">
        <v>141</v>
      </c>
      <c r="Z391" s="50"/>
    </row>
    <row r="392" spans="24:26">
      <c r="Y392" s="51" t="s">
        <v>145</v>
      </c>
      <c r="Z392" s="50"/>
    </row>
    <row r="393" spans="24:26">
      <c r="Y393" s="51" t="s">
        <v>149</v>
      </c>
      <c r="Z393" s="50"/>
    </row>
    <row r="394" spans="24:26">
      <c r="Y394" s="51" t="s">
        <v>950</v>
      </c>
      <c r="Z394" s="50"/>
    </row>
    <row r="395" spans="24:26">
      <c r="Y395" s="51" t="s">
        <v>156</v>
      </c>
      <c r="Z395" s="50"/>
    </row>
    <row r="396" spans="24:26">
      <c r="Y396" s="51" t="s">
        <v>160</v>
      </c>
      <c r="Z396" s="50"/>
    </row>
    <row r="397" spans="24:26">
      <c r="Y397" s="51" t="s">
        <v>162</v>
      </c>
      <c r="Z397" s="50"/>
    </row>
    <row r="398" spans="24:26">
      <c r="Y398" s="51" t="s">
        <v>166</v>
      </c>
      <c r="Z398" s="50"/>
    </row>
    <row r="399" spans="24:26">
      <c r="X399" s="54"/>
      <c r="Y399" s="51" t="s">
        <v>170</v>
      </c>
      <c r="Z399" s="50"/>
    </row>
    <row r="400" spans="24:26">
      <c r="Y400" s="51" t="s">
        <v>174</v>
      </c>
      <c r="Z400" s="50"/>
    </row>
    <row r="401" spans="24:26">
      <c r="Y401" s="51" t="s">
        <v>178</v>
      </c>
      <c r="Z401" s="50"/>
    </row>
    <row r="402" spans="24:26">
      <c r="Y402" s="51" t="s">
        <v>370</v>
      </c>
      <c r="Z402" s="50"/>
    </row>
    <row r="403" spans="24:26">
      <c r="Y403" s="51" t="s">
        <v>374</v>
      </c>
      <c r="Z403" s="50"/>
    </row>
    <row r="404" spans="24:26">
      <c r="Y404" s="51" t="s">
        <v>378</v>
      </c>
      <c r="Z404" s="50"/>
    </row>
    <row r="405" spans="24:26">
      <c r="Y405" s="51" t="s">
        <v>382</v>
      </c>
      <c r="Z405" s="50"/>
    </row>
    <row r="406" spans="24:26">
      <c r="Y406" s="51" t="s">
        <v>386</v>
      </c>
      <c r="Z406" s="50"/>
    </row>
    <row r="407" spans="24:26">
      <c r="Y407" s="51" t="s">
        <v>390</v>
      </c>
      <c r="Z407" s="50"/>
    </row>
    <row r="408" spans="24:26">
      <c r="X408" s="54"/>
      <c r="Y408" s="51" t="s">
        <v>394</v>
      </c>
      <c r="Z408" s="50"/>
    </row>
    <row r="409" spans="24:26">
      <c r="Y409" s="51" t="s">
        <v>398</v>
      </c>
      <c r="Z409" s="50"/>
    </row>
    <row r="410" spans="24:26">
      <c r="Y410" s="51" t="s">
        <v>401</v>
      </c>
      <c r="Z410" s="50"/>
    </row>
    <row r="411" spans="24:26">
      <c r="Y411" s="51" t="s">
        <v>405</v>
      </c>
      <c r="Z411" s="50"/>
    </row>
    <row r="412" spans="24:26">
      <c r="Y412" s="51" t="s">
        <v>409</v>
      </c>
      <c r="Z412" s="50"/>
    </row>
    <row r="413" spans="24:26">
      <c r="Y413" s="51" t="s">
        <v>413</v>
      </c>
      <c r="Z413" s="50"/>
    </row>
    <row r="414" spans="24:26">
      <c r="Y414" s="51" t="s">
        <v>417</v>
      </c>
      <c r="Z414" s="50"/>
    </row>
    <row r="415" spans="24:26">
      <c r="Y415" s="51" t="s">
        <v>421</v>
      </c>
      <c r="Z415" s="50"/>
    </row>
    <row r="416" spans="24:26">
      <c r="Y416" s="51" t="s">
        <v>424</v>
      </c>
      <c r="Z416" s="50"/>
    </row>
    <row r="417" spans="24:26">
      <c r="Y417" s="51" t="s">
        <v>427</v>
      </c>
      <c r="Z417" s="50"/>
    </row>
    <row r="418" spans="24:26">
      <c r="X418" s="54"/>
      <c r="Y418" s="51" t="s">
        <v>431</v>
      </c>
      <c r="Z418" s="50"/>
    </row>
    <row r="419" spans="24:26">
      <c r="Y419" s="51" t="s">
        <v>435</v>
      </c>
      <c r="Z419" s="50"/>
    </row>
    <row r="420" spans="24:26">
      <c r="Y420" s="51" t="s">
        <v>439</v>
      </c>
      <c r="Z420" s="50"/>
    </row>
    <row r="421" spans="24:26">
      <c r="Y421" s="51" t="s">
        <v>443</v>
      </c>
      <c r="Z421" s="50"/>
    </row>
    <row r="422" spans="24:26">
      <c r="Y422" s="51" t="s">
        <v>447</v>
      </c>
      <c r="Z422" s="50"/>
    </row>
    <row r="423" spans="24:26">
      <c r="Y423" s="51" t="s">
        <v>451</v>
      </c>
      <c r="Z423" s="50"/>
    </row>
    <row r="424" spans="24:26">
      <c r="Y424" s="51" t="s">
        <v>455</v>
      </c>
      <c r="Z424" s="50"/>
    </row>
    <row r="425" spans="24:26">
      <c r="Y425" s="51" t="s">
        <v>459</v>
      </c>
      <c r="Z425" s="50"/>
    </row>
    <row r="426" spans="24:26">
      <c r="Y426" s="51" t="s">
        <v>463</v>
      </c>
      <c r="Z426" s="50"/>
    </row>
    <row r="427" spans="24:26">
      <c r="Y427" s="51" t="s">
        <v>467</v>
      </c>
      <c r="Z427" s="50"/>
    </row>
    <row r="428" spans="24:26">
      <c r="Y428" s="51" t="s">
        <v>471</v>
      </c>
      <c r="Z428" s="50"/>
    </row>
    <row r="429" spans="24:26">
      <c r="X429" s="54"/>
      <c r="Y429" s="51" t="s">
        <v>475</v>
      </c>
      <c r="Z429" s="50"/>
    </row>
    <row r="430" spans="24:26">
      <c r="Y430" s="51" t="s">
        <v>479</v>
      </c>
      <c r="Z430" s="50"/>
    </row>
    <row r="431" spans="24:26">
      <c r="Y431" s="51" t="s">
        <v>483</v>
      </c>
      <c r="Z431" s="50"/>
    </row>
    <row r="432" spans="24:26">
      <c r="Y432" s="51" t="s">
        <v>487</v>
      </c>
      <c r="Z432" s="50"/>
    </row>
    <row r="433" spans="24:26">
      <c r="Y433" s="51" t="s">
        <v>491</v>
      </c>
      <c r="Z433" s="50"/>
    </row>
    <row r="434" spans="24:26">
      <c r="Y434" s="51" t="s">
        <v>495</v>
      </c>
      <c r="Z434" s="50"/>
    </row>
    <row r="435" spans="24:26">
      <c r="Y435" s="51" t="s">
        <v>498</v>
      </c>
      <c r="Z435" s="50"/>
    </row>
    <row r="436" spans="24:26">
      <c r="Y436" s="51" t="s">
        <v>502</v>
      </c>
      <c r="Z436" s="50"/>
    </row>
    <row r="437" spans="24:26">
      <c r="X437" s="54"/>
      <c r="Y437" s="51" t="s">
        <v>506</v>
      </c>
      <c r="Z437" s="50"/>
    </row>
    <row r="438" spans="24:26">
      <c r="Y438" s="51" t="s">
        <v>510</v>
      </c>
      <c r="Z438" s="50"/>
    </row>
    <row r="439" spans="24:26">
      <c r="Y439" s="51" t="s">
        <v>514</v>
      </c>
      <c r="Z439" s="50"/>
    </row>
    <row r="440" spans="24:26">
      <c r="Y440" s="51" t="s">
        <v>518</v>
      </c>
      <c r="Z440" s="50"/>
    </row>
    <row r="441" spans="24:26">
      <c r="Y441" s="51" t="s">
        <v>522</v>
      </c>
      <c r="Z441" s="50"/>
    </row>
    <row r="442" spans="24:26">
      <c r="Y442" s="51" t="s">
        <v>526</v>
      </c>
      <c r="Z442" s="50"/>
    </row>
    <row r="443" spans="24:26">
      <c r="Y443" s="51" t="s">
        <v>530</v>
      </c>
      <c r="Z443" s="50"/>
    </row>
    <row r="444" spans="24:26">
      <c r="Y444" s="51" t="s">
        <v>534</v>
      </c>
      <c r="Z444" s="50"/>
    </row>
    <row r="445" spans="24:26">
      <c r="Y445" s="51" t="s">
        <v>538</v>
      </c>
      <c r="Z445" s="50"/>
    </row>
    <row r="446" spans="24:26">
      <c r="X446" s="54"/>
      <c r="Y446" s="51" t="s">
        <v>542</v>
      </c>
      <c r="Z446" s="50"/>
    </row>
    <row r="447" spans="24:26">
      <c r="Y447" s="51" t="s">
        <v>164</v>
      </c>
      <c r="Z447" s="50"/>
    </row>
    <row r="448" spans="24:26">
      <c r="Y448" s="51" t="s">
        <v>168</v>
      </c>
      <c r="Z448" s="50"/>
    </row>
    <row r="449" spans="24:26">
      <c r="Y449" s="51" t="s">
        <v>172</v>
      </c>
      <c r="Z449" s="50"/>
    </row>
    <row r="450" spans="24:26">
      <c r="Y450" s="51" t="s">
        <v>176</v>
      </c>
      <c r="Z450" s="50"/>
    </row>
    <row r="451" spans="24:26">
      <c r="Y451" s="51" t="s">
        <v>180</v>
      </c>
      <c r="Z451" s="50"/>
    </row>
    <row r="452" spans="24:26">
      <c r="Y452" s="51" t="s">
        <v>372</v>
      </c>
      <c r="Z452" s="50"/>
    </row>
    <row r="453" spans="24:26">
      <c r="Y453" s="51" t="s">
        <v>376</v>
      </c>
      <c r="Z453" s="50"/>
    </row>
    <row r="454" spans="24:26">
      <c r="Y454" s="51" t="s">
        <v>380</v>
      </c>
      <c r="Z454" s="50"/>
    </row>
    <row r="455" spans="24:26">
      <c r="X455" s="54"/>
      <c r="Y455" s="51" t="s">
        <v>384</v>
      </c>
      <c r="Z455" s="50"/>
    </row>
    <row r="456" spans="24:26">
      <c r="Y456" s="51" t="s">
        <v>388</v>
      </c>
      <c r="Z456" s="50"/>
    </row>
    <row r="457" spans="24:26">
      <c r="Y457" s="51" t="s">
        <v>392</v>
      </c>
      <c r="Z457" s="50"/>
    </row>
    <row r="458" spans="24:26">
      <c r="Y458" s="51" t="s">
        <v>396</v>
      </c>
      <c r="Z458" s="50"/>
    </row>
    <row r="459" spans="24:26">
      <c r="Y459" s="51" t="s">
        <v>366</v>
      </c>
      <c r="Z459" s="50"/>
    </row>
    <row r="460" spans="24:26">
      <c r="Y460" s="51" t="s">
        <v>403</v>
      </c>
      <c r="Z460" s="50"/>
    </row>
    <row r="461" spans="24:26">
      <c r="Y461" s="51" t="s">
        <v>407</v>
      </c>
      <c r="Z461" s="50"/>
    </row>
    <row r="462" spans="24:26">
      <c r="Y462" s="51" t="s">
        <v>411</v>
      </c>
      <c r="Z462" s="50"/>
    </row>
    <row r="463" spans="24:26">
      <c r="Y463" s="51" t="s">
        <v>415</v>
      </c>
      <c r="Z463" s="50"/>
    </row>
    <row r="464" spans="24:26">
      <c r="Y464" s="51" t="s">
        <v>419</v>
      </c>
      <c r="Z464" s="50"/>
    </row>
    <row r="465" spans="24:26">
      <c r="Y465" s="51" t="s">
        <v>422</v>
      </c>
      <c r="Z465" s="50"/>
    </row>
    <row r="466" spans="24:26">
      <c r="Y466" s="51" t="s">
        <v>361</v>
      </c>
      <c r="Z466" s="50"/>
    </row>
    <row r="467" spans="24:26">
      <c r="Y467" s="51" t="s">
        <v>429</v>
      </c>
      <c r="Z467" s="50"/>
    </row>
    <row r="468" spans="24:26">
      <c r="Y468" s="51" t="s">
        <v>433</v>
      </c>
      <c r="Z468" s="50"/>
    </row>
    <row r="469" spans="24:26">
      <c r="Y469" s="51" t="s">
        <v>437</v>
      </c>
      <c r="Z469" s="50"/>
    </row>
    <row r="470" spans="24:26">
      <c r="Y470" s="51" t="s">
        <v>441</v>
      </c>
      <c r="Z470" s="50"/>
    </row>
    <row r="471" spans="24:26">
      <c r="Y471" s="51" t="s">
        <v>445</v>
      </c>
      <c r="Z471" s="50"/>
    </row>
    <row r="472" spans="24:26">
      <c r="Y472" s="51" t="s">
        <v>449</v>
      </c>
      <c r="Z472" s="50"/>
    </row>
    <row r="473" spans="24:26">
      <c r="Y473" s="51" t="s">
        <v>453</v>
      </c>
      <c r="Z473" s="50"/>
    </row>
    <row r="474" spans="24:26">
      <c r="Y474" s="51" t="s">
        <v>457</v>
      </c>
      <c r="Z474" s="50"/>
    </row>
    <row r="475" spans="24:26">
      <c r="Y475" s="51" t="s">
        <v>461</v>
      </c>
      <c r="Z475" s="50"/>
    </row>
    <row r="476" spans="24:26">
      <c r="X476" s="54"/>
      <c r="Y476" s="51" t="s">
        <v>465</v>
      </c>
      <c r="Z476" s="50"/>
    </row>
    <row r="477" spans="24:26">
      <c r="Y477" s="51" t="s">
        <v>469</v>
      </c>
      <c r="Z477" s="50"/>
    </row>
    <row r="478" spans="24:26">
      <c r="Y478" s="51" t="s">
        <v>473</v>
      </c>
      <c r="Z478" s="50"/>
    </row>
    <row r="479" spans="24:26">
      <c r="Y479" s="51" t="s">
        <v>477</v>
      </c>
      <c r="Z479" s="50"/>
    </row>
    <row r="480" spans="24:26">
      <c r="Y480" s="51" t="s">
        <v>481</v>
      </c>
      <c r="Z480" s="50"/>
    </row>
    <row r="481" spans="24:26">
      <c r="Y481" s="51" t="s">
        <v>485</v>
      </c>
      <c r="Z481" s="50"/>
    </row>
    <row r="482" spans="24:26">
      <c r="Y482" s="51" t="s">
        <v>489</v>
      </c>
      <c r="Z482" s="50"/>
    </row>
    <row r="483" spans="24:26">
      <c r="Y483" s="51" t="s">
        <v>493</v>
      </c>
      <c r="Z483" s="50"/>
    </row>
    <row r="484" spans="24:26">
      <c r="Y484" s="51" t="s">
        <v>496</v>
      </c>
      <c r="Z484" s="50"/>
    </row>
    <row r="485" spans="24:26">
      <c r="Y485" s="51" t="s">
        <v>500</v>
      </c>
      <c r="Z485" s="50"/>
    </row>
    <row r="486" spans="24:26">
      <c r="Y486" s="51" t="s">
        <v>504</v>
      </c>
      <c r="Z486" s="50"/>
    </row>
    <row r="487" spans="24:26">
      <c r="Y487" s="51" t="s">
        <v>508</v>
      </c>
      <c r="Z487" s="50"/>
    </row>
    <row r="488" spans="24:26">
      <c r="Y488" s="51" t="s">
        <v>512</v>
      </c>
      <c r="Z488" s="50"/>
    </row>
    <row r="489" spans="24:26">
      <c r="Y489" s="51" t="s">
        <v>516</v>
      </c>
      <c r="Z489" s="50"/>
    </row>
    <row r="490" spans="24:26">
      <c r="X490" s="54"/>
      <c r="Y490" s="51" t="s">
        <v>520</v>
      </c>
      <c r="Z490" s="50"/>
    </row>
    <row r="491" spans="24:26">
      <c r="Y491" s="51" t="s">
        <v>524</v>
      </c>
      <c r="Z491" s="50"/>
    </row>
    <row r="492" spans="24:26">
      <c r="Y492" s="51" t="s">
        <v>528</v>
      </c>
      <c r="Z492" s="50"/>
    </row>
    <row r="493" spans="24:26">
      <c r="Y493" s="51" t="s">
        <v>532</v>
      </c>
      <c r="Z493" s="50"/>
    </row>
    <row r="494" spans="24:26">
      <c r="Y494" s="51" t="s">
        <v>536</v>
      </c>
      <c r="Z494" s="50"/>
    </row>
    <row r="495" spans="24:26">
      <c r="Y495" s="51" t="s">
        <v>540</v>
      </c>
      <c r="Z495" s="50"/>
    </row>
    <row r="496" spans="24:26" ht="15.75" thickBot="1">
      <c r="Y496" s="74"/>
      <c r="Z496" s="50"/>
    </row>
    <row r="497" spans="24:26">
      <c r="Z497" s="50"/>
    </row>
    <row r="498" spans="24:26">
      <c r="Z498" s="50"/>
    </row>
    <row r="499" spans="24:26">
      <c r="Z499" s="50"/>
    </row>
    <row r="500" spans="24:26">
      <c r="Z500" s="50"/>
    </row>
    <row r="501" spans="24:26">
      <c r="Z501" s="50"/>
    </row>
    <row r="502" spans="24:26">
      <c r="Z502" s="50"/>
    </row>
    <row r="503" spans="24:26">
      <c r="X503" s="54"/>
      <c r="Z503" s="50"/>
    </row>
    <row r="504" spans="24:26">
      <c r="Z504" s="50"/>
    </row>
    <row r="505" spans="24:26">
      <c r="Z505" s="50"/>
    </row>
    <row r="506" spans="24:26">
      <c r="Z506" s="50"/>
    </row>
    <row r="507" spans="24:26">
      <c r="Z507" s="50"/>
    </row>
    <row r="508" spans="24:26">
      <c r="Z508" s="50"/>
    </row>
    <row r="509" spans="24:26">
      <c r="Z509" s="50"/>
    </row>
    <row r="510" spans="24:26">
      <c r="Z510" s="50"/>
    </row>
    <row r="511" spans="24:26">
      <c r="Z511" s="50"/>
    </row>
    <row r="512" spans="24:26">
      <c r="Z512" s="50"/>
    </row>
    <row r="513" spans="24:26">
      <c r="Z513" s="50"/>
    </row>
    <row r="514" spans="24:26">
      <c r="Z514" s="50"/>
    </row>
    <row r="515" spans="24:26">
      <c r="Z515" s="50"/>
    </row>
    <row r="516" spans="24:26">
      <c r="Z516" s="50"/>
    </row>
    <row r="517" spans="24:26">
      <c r="Z517" s="50"/>
    </row>
    <row r="518" spans="24:26">
      <c r="Z518" s="50"/>
    </row>
    <row r="519" spans="24:26">
      <c r="Z519" s="50"/>
    </row>
    <row r="520" spans="24:26">
      <c r="Z520" s="50"/>
    </row>
    <row r="521" spans="24:26">
      <c r="X521" s="54"/>
      <c r="Z521" s="50"/>
    </row>
    <row r="522" spans="24:26">
      <c r="Z522" s="50"/>
    </row>
    <row r="523" spans="24:26">
      <c r="Z523" s="50"/>
    </row>
    <row r="524" spans="24:26">
      <c r="Z524" s="50"/>
    </row>
    <row r="525" spans="24:26">
      <c r="Z525" s="50"/>
    </row>
    <row r="526" spans="24:26">
      <c r="Z526" s="50"/>
    </row>
    <row r="527" spans="24:26">
      <c r="Z527" s="50"/>
    </row>
    <row r="528" spans="24:26">
      <c r="Z528" s="50"/>
    </row>
    <row r="529" spans="24:26">
      <c r="Z529" s="50"/>
    </row>
    <row r="530" spans="24:26">
      <c r="Z530" s="50"/>
    </row>
    <row r="531" spans="24:26">
      <c r="Z531" s="50"/>
    </row>
    <row r="532" spans="24:26">
      <c r="X532" s="54"/>
      <c r="Z532" s="50"/>
    </row>
    <row r="533" spans="24:26">
      <c r="Z533" s="50"/>
    </row>
    <row r="534" spans="24:26">
      <c r="Z534" s="50"/>
    </row>
    <row r="535" spans="24:26">
      <c r="Z535" s="50"/>
    </row>
    <row r="536" spans="24:26">
      <c r="Z536" s="50"/>
    </row>
    <row r="537" spans="24:26">
      <c r="Z537" s="50"/>
    </row>
    <row r="538" spans="24:26">
      <c r="Z538" s="50"/>
    </row>
    <row r="539" spans="24:26">
      <c r="Z539" s="50"/>
    </row>
    <row r="540" spans="24:26">
      <c r="Z540" s="50"/>
    </row>
    <row r="541" spans="24:26">
      <c r="Z541" s="50"/>
    </row>
    <row r="542" spans="24:26">
      <c r="X542" s="54"/>
      <c r="Z542" s="50"/>
    </row>
    <row r="543" spans="24:26">
      <c r="Z543" s="50"/>
    </row>
    <row r="544" spans="24:26">
      <c r="Z544" s="50"/>
    </row>
    <row r="545" spans="24:26">
      <c r="Z545" s="50"/>
    </row>
    <row r="546" spans="24:26">
      <c r="Z546" s="50"/>
    </row>
    <row r="547" spans="24:26">
      <c r="Z547" s="50"/>
    </row>
    <row r="548" spans="24:26">
      <c r="Z548" s="50"/>
    </row>
    <row r="549" spans="24:26">
      <c r="Z549" s="50"/>
    </row>
    <row r="550" spans="24:26">
      <c r="X550" s="54"/>
      <c r="Z550" s="50"/>
    </row>
    <row r="551" spans="24:26">
      <c r="Z551" s="50"/>
    </row>
    <row r="552" spans="24:26">
      <c r="Z552" s="50"/>
    </row>
    <row r="553" spans="24:26">
      <c r="Z553" s="50"/>
    </row>
    <row r="554" spans="24:26">
      <c r="Z554" s="50"/>
    </row>
    <row r="555" spans="24:26">
      <c r="Z555" s="50"/>
    </row>
    <row r="556" spans="24:26">
      <c r="Z556" s="50"/>
    </row>
    <row r="557" spans="24:26">
      <c r="Z557" s="50"/>
    </row>
    <row r="558" spans="24:26">
      <c r="X558" s="54"/>
      <c r="Z558" s="50"/>
    </row>
    <row r="559" spans="24:26">
      <c r="Z559" s="50"/>
    </row>
    <row r="560" spans="24:26">
      <c r="Z560" s="50"/>
    </row>
    <row r="561" spans="24:26">
      <c r="Z561" s="50"/>
    </row>
    <row r="562" spans="24:26">
      <c r="Z562" s="50"/>
    </row>
    <row r="563" spans="24:26">
      <c r="Z563" s="50"/>
    </row>
    <row r="564" spans="24:26">
      <c r="Z564" s="50"/>
    </row>
    <row r="565" spans="24:26">
      <c r="Z565" s="50"/>
    </row>
    <row r="566" spans="24:26">
      <c r="Z566" s="50"/>
    </row>
    <row r="567" spans="24:26">
      <c r="Z567" s="50"/>
    </row>
    <row r="568" spans="24:26">
      <c r="Z568" s="50"/>
    </row>
    <row r="569" spans="24:26">
      <c r="Z569" s="50"/>
    </row>
    <row r="570" spans="24:26">
      <c r="Z570" s="50"/>
    </row>
    <row r="571" spans="24:26">
      <c r="X571" s="54"/>
      <c r="Z571" s="50"/>
    </row>
    <row r="572" spans="24:26">
      <c r="Z572" s="50"/>
    </row>
    <row r="573" spans="24:26">
      <c r="Z573" s="50"/>
    </row>
    <row r="574" spans="24:26">
      <c r="Z574" s="50"/>
    </row>
    <row r="575" spans="24:26">
      <c r="Z575" s="50"/>
    </row>
    <row r="576" spans="24:26">
      <c r="Z576" s="50"/>
    </row>
    <row r="577" spans="24:26">
      <c r="Z577" s="50"/>
    </row>
    <row r="578" spans="24:26">
      <c r="Z578" s="50"/>
    </row>
    <row r="579" spans="24:26">
      <c r="Z579" s="50"/>
    </row>
    <row r="580" spans="24:26">
      <c r="Z580" s="50"/>
    </row>
    <row r="581" spans="24:26">
      <c r="X581" s="54"/>
      <c r="Z581" s="50"/>
    </row>
    <row r="582" spans="24:26">
      <c r="Z582" s="50"/>
    </row>
    <row r="583" spans="24:26">
      <c r="Z583" s="50"/>
    </row>
    <row r="584" spans="24:26">
      <c r="Z584" s="50"/>
    </row>
    <row r="585" spans="24:26">
      <c r="Z585" s="50"/>
    </row>
    <row r="586" spans="24:26">
      <c r="Z586" s="50"/>
    </row>
    <row r="587" spans="24:26">
      <c r="Z587" s="50"/>
    </row>
    <row r="588" spans="24:26">
      <c r="Z588" s="50"/>
    </row>
    <row r="589" spans="24:26">
      <c r="X589" s="54"/>
      <c r="Z589" s="50"/>
    </row>
    <row r="590" spans="24:26">
      <c r="Z590" s="50"/>
    </row>
    <row r="591" spans="24:26">
      <c r="Z591" s="50"/>
    </row>
    <row r="592" spans="24:26">
      <c r="Z592" s="50"/>
    </row>
    <row r="593" spans="24:26">
      <c r="Z593" s="50"/>
    </row>
    <row r="594" spans="24:26">
      <c r="Z594" s="50"/>
    </row>
    <row r="595" spans="24:26">
      <c r="Z595" s="50"/>
    </row>
    <row r="596" spans="24:26">
      <c r="Z596" s="50"/>
    </row>
    <row r="597" spans="24:26">
      <c r="Z597" s="50"/>
    </row>
    <row r="598" spans="24:26">
      <c r="Z598" s="50"/>
    </row>
    <row r="599" spans="24:26">
      <c r="Z599" s="50"/>
    </row>
    <row r="600" spans="24:26">
      <c r="Z600" s="50"/>
    </row>
    <row r="601" spans="24:26">
      <c r="X601" s="54"/>
      <c r="Z601" s="50"/>
    </row>
    <row r="602" spans="24:26">
      <c r="Z602" s="50"/>
    </row>
    <row r="603" spans="24:26">
      <c r="Z603" s="50"/>
    </row>
    <row r="604" spans="24:26">
      <c r="Z604" s="50"/>
    </row>
    <row r="605" spans="24:26">
      <c r="Z605" s="50"/>
    </row>
    <row r="606" spans="24:26">
      <c r="Z606" s="50"/>
    </row>
    <row r="607" spans="24:26">
      <c r="Z607" s="50"/>
    </row>
    <row r="608" spans="24:26">
      <c r="Z608" s="50"/>
    </row>
    <row r="609" spans="24:26">
      <c r="X609" s="54"/>
      <c r="Z609" s="50"/>
    </row>
    <row r="610" spans="24:26">
      <c r="Z610" s="50"/>
    </row>
    <row r="611" spans="24:26">
      <c r="Z611" s="50"/>
    </row>
    <row r="612" spans="24:26">
      <c r="Z612" s="50"/>
    </row>
    <row r="613" spans="24:26">
      <c r="Z613" s="50"/>
    </row>
    <row r="614" spans="24:26">
      <c r="Z614" s="50"/>
    </row>
    <row r="615" spans="24:26">
      <c r="Z615" s="50"/>
    </row>
    <row r="616" spans="24:26">
      <c r="Z616" s="50"/>
    </row>
    <row r="617" spans="24:26">
      <c r="Z617" s="50"/>
    </row>
    <row r="618" spans="24:26">
      <c r="Z618" s="50"/>
    </row>
    <row r="619" spans="24:26">
      <c r="Z619" s="50"/>
    </row>
    <row r="620" spans="24:26">
      <c r="Z620" s="50"/>
    </row>
    <row r="621" spans="24:26">
      <c r="Z621" s="50"/>
    </row>
    <row r="622" spans="24:26">
      <c r="Z622" s="50"/>
    </row>
    <row r="623" spans="24:26">
      <c r="X623" s="54"/>
      <c r="Z623" s="50"/>
    </row>
    <row r="624" spans="24:26">
      <c r="Z624" s="50"/>
    </row>
    <row r="625" spans="24:26">
      <c r="Z625" s="50"/>
    </row>
    <row r="626" spans="24:26">
      <c r="Z626" s="50"/>
    </row>
    <row r="627" spans="24:26">
      <c r="Z627" s="50"/>
    </row>
    <row r="628" spans="24:26">
      <c r="Z628" s="50"/>
    </row>
    <row r="629" spans="24:26">
      <c r="Z629" s="50"/>
    </row>
    <row r="630" spans="24:26">
      <c r="Z630" s="50"/>
    </row>
    <row r="631" spans="24:26">
      <c r="Z631" s="50"/>
    </row>
    <row r="632" spans="24:26">
      <c r="X632" s="54"/>
      <c r="Z632" s="50"/>
    </row>
    <row r="633" spans="24:26">
      <c r="Z633" s="50"/>
    </row>
    <row r="634" spans="24:26">
      <c r="Z634" s="50"/>
    </row>
    <row r="635" spans="24:26">
      <c r="Z635" s="50"/>
    </row>
    <row r="636" spans="24:26">
      <c r="Z636" s="50"/>
    </row>
    <row r="637" spans="24:26">
      <c r="Z637" s="50"/>
    </row>
    <row r="638" spans="24:26">
      <c r="Z638" s="50"/>
    </row>
    <row r="639" spans="24:26">
      <c r="Z639" s="50"/>
    </row>
    <row r="640" spans="24:26">
      <c r="Z640" s="50"/>
    </row>
    <row r="641" spans="24:26">
      <c r="Z641" s="50"/>
    </row>
    <row r="642" spans="24:26">
      <c r="Z642" s="50"/>
    </row>
    <row r="643" spans="24:26">
      <c r="Z643" s="50"/>
    </row>
    <row r="644" spans="24:26">
      <c r="Z644" s="50"/>
    </row>
    <row r="645" spans="24:26">
      <c r="Z645" s="50"/>
    </row>
    <row r="646" spans="24:26">
      <c r="Z646" s="50"/>
    </row>
    <row r="647" spans="24:26">
      <c r="X647" s="54"/>
      <c r="Z647" s="50"/>
    </row>
    <row r="648" spans="24:26">
      <c r="Z648" s="50"/>
    </row>
    <row r="649" spans="24:26">
      <c r="Z649" s="50"/>
    </row>
    <row r="650" spans="24:26">
      <c r="Z650" s="50"/>
    </row>
    <row r="651" spans="24:26">
      <c r="Z651" s="50"/>
    </row>
    <row r="652" spans="24:26">
      <c r="Z652" s="50"/>
    </row>
    <row r="653" spans="24:26">
      <c r="Z653" s="50"/>
    </row>
    <row r="654" spans="24:26">
      <c r="Z654" s="50"/>
    </row>
    <row r="655" spans="24:26">
      <c r="Z655" s="50"/>
    </row>
    <row r="656" spans="24:26">
      <c r="Z656" s="50"/>
    </row>
    <row r="657" spans="26:26">
      <c r="Z657" s="50"/>
    </row>
    <row r="658" spans="26:26">
      <c r="Z658" s="50"/>
    </row>
    <row r="659" spans="26:26">
      <c r="Z659" s="50"/>
    </row>
    <row r="660" spans="26:26">
      <c r="Z660" s="50"/>
    </row>
    <row r="661" spans="26:26">
      <c r="Z661" s="50"/>
    </row>
    <row r="662" spans="26:26">
      <c r="Z662" s="50"/>
    </row>
    <row r="663" spans="26:26">
      <c r="Z663" s="50"/>
    </row>
    <row r="664" spans="26:26">
      <c r="Z664" s="50"/>
    </row>
    <row r="665" spans="26:26">
      <c r="Z665" s="50"/>
    </row>
    <row r="666" spans="26:26">
      <c r="Z666" s="50"/>
    </row>
    <row r="667" spans="26:26">
      <c r="Z667" s="50"/>
    </row>
    <row r="668" spans="26:26">
      <c r="Z668" s="50"/>
    </row>
    <row r="669" spans="26:26">
      <c r="Z669" s="50"/>
    </row>
    <row r="670" spans="26:26">
      <c r="Z670" s="50"/>
    </row>
    <row r="671" spans="26:26">
      <c r="Z671" s="50"/>
    </row>
    <row r="672" spans="26:26">
      <c r="Z672" s="50"/>
    </row>
    <row r="673" spans="26:26">
      <c r="Z673" s="50"/>
    </row>
    <row r="674" spans="26:26">
      <c r="Z674" s="50"/>
    </row>
    <row r="675" spans="26:26">
      <c r="Z675" s="50"/>
    </row>
    <row r="676" spans="26:26">
      <c r="Z676" s="50"/>
    </row>
    <row r="677" spans="26:26">
      <c r="Z677" s="50"/>
    </row>
    <row r="678" spans="26:26">
      <c r="Z678" s="50"/>
    </row>
    <row r="679" spans="26:26">
      <c r="Z679" s="50"/>
    </row>
    <row r="680" spans="26:26">
      <c r="Z680" s="50"/>
    </row>
    <row r="681" spans="26:26">
      <c r="Z681" s="50"/>
    </row>
    <row r="682" spans="26:26">
      <c r="Z682" s="50"/>
    </row>
    <row r="683" spans="26:26">
      <c r="Z683" s="50"/>
    </row>
    <row r="684" spans="26:26">
      <c r="Z684" s="50"/>
    </row>
    <row r="685" spans="26:26">
      <c r="Z685" s="50"/>
    </row>
    <row r="686" spans="26:26">
      <c r="Z686" s="50"/>
    </row>
    <row r="687" spans="26:26">
      <c r="Z687" s="50"/>
    </row>
    <row r="688" spans="26:26">
      <c r="Z688" s="50"/>
    </row>
    <row r="689" spans="26:26">
      <c r="Z689" s="50"/>
    </row>
    <row r="690" spans="26:26">
      <c r="Z690" s="50"/>
    </row>
    <row r="691" spans="26:26">
      <c r="Z691" s="50"/>
    </row>
    <row r="692" spans="26:26">
      <c r="Z692" s="50"/>
    </row>
    <row r="693" spans="26:26">
      <c r="Z693" s="50"/>
    </row>
    <row r="694" spans="26:26">
      <c r="Z694" s="50"/>
    </row>
    <row r="695" spans="26:26">
      <c r="Z695" s="50"/>
    </row>
    <row r="696" spans="26:26">
      <c r="Z696" s="50"/>
    </row>
    <row r="697" spans="26:26">
      <c r="Z697" s="50"/>
    </row>
    <row r="698" spans="26:26">
      <c r="Z698" s="50"/>
    </row>
    <row r="699" spans="26:26">
      <c r="Z699" s="50"/>
    </row>
    <row r="700" spans="26:26">
      <c r="Z700" s="50"/>
    </row>
    <row r="701" spans="26:26">
      <c r="Z701" s="50"/>
    </row>
  </sheetData>
  <dataConsolidate/>
  <customSheetViews>
    <customSheetView guid="{CF6A10E1-012C-11D3-8D1E-00105A19E157}" scale="60" colorId="22" showPageBreaks="1" showGridLines="0" printArea="1" hiddenColumns="1" view="pageBreakPreview" showRuler="0" topLeftCell="E33">
      <selection activeCell="S41" sqref="S41"/>
      <pageMargins left="0.5" right="0.25" top="0.25" bottom="0.25" header="0.5" footer="0.5"/>
      <pageSetup scale="66" orientation="portrait" useFirstPageNumber="1" r:id="rId1"/>
      <headerFooter alignWithMargins="0">
        <oddHeader xml:space="preserve">&amp;L
</oddHeader>
        <oddFooter xml:space="preserve">&amp;L&amp;A&amp;C
&amp;R
</oddFooter>
      </headerFooter>
    </customSheetView>
  </customSheetViews>
  <mergeCells count="63">
    <mergeCell ref="T1:T63"/>
    <mergeCell ref="B1:P2"/>
    <mergeCell ref="O37:R38"/>
    <mergeCell ref="O41:R42"/>
    <mergeCell ref="P62:R62"/>
    <mergeCell ref="P61:R61"/>
    <mergeCell ref="Q55:R56"/>
    <mergeCell ref="B24:C25"/>
    <mergeCell ref="D24:D25"/>
    <mergeCell ref="B16:C17"/>
    <mergeCell ref="D29:D30"/>
    <mergeCell ref="O22:O23"/>
    <mergeCell ref="O43:R44"/>
    <mergeCell ref="B22:C23"/>
    <mergeCell ref="D18:D19"/>
    <mergeCell ref="E18:R19"/>
    <mergeCell ref="D7:L7"/>
    <mergeCell ref="B20:C21"/>
    <mergeCell ref="B26:C27"/>
    <mergeCell ref="E22:J23"/>
    <mergeCell ref="L24:M25"/>
    <mergeCell ref="K22:K23"/>
    <mergeCell ref="O50:Q50"/>
    <mergeCell ref="O51:Q51"/>
    <mergeCell ref="B50:J51"/>
    <mergeCell ref="B31:C32"/>
    <mergeCell ref="D31:D32"/>
    <mergeCell ref="L33:M34"/>
    <mergeCell ref="D33:D34"/>
    <mergeCell ref="B33:C34"/>
    <mergeCell ref="E33:K34"/>
    <mergeCell ref="E31:R32"/>
    <mergeCell ref="E24:K25"/>
    <mergeCell ref="E20:R21"/>
    <mergeCell ref="D20:D21"/>
    <mergeCell ref="P22:R23"/>
    <mergeCell ref="N24:R25"/>
    <mergeCell ref="D22:D23"/>
    <mergeCell ref="L22:N23"/>
    <mergeCell ref="P8:R9"/>
    <mergeCell ref="D8:E11"/>
    <mergeCell ref="D16:D17"/>
    <mergeCell ref="E16:R17"/>
    <mergeCell ref="P11:R12"/>
    <mergeCell ref="H8:I11"/>
    <mergeCell ref="M8:O9"/>
    <mergeCell ref="M11:O12"/>
    <mergeCell ref="B3:R3"/>
    <mergeCell ref="P59:R59"/>
    <mergeCell ref="P60:R60"/>
    <mergeCell ref="O45:R46"/>
    <mergeCell ref="O53:P53"/>
    <mergeCell ref="N33:R34"/>
    <mergeCell ref="P58:R58"/>
    <mergeCell ref="K50:N50"/>
    <mergeCell ref="K51:N51"/>
    <mergeCell ref="B29:C30"/>
    <mergeCell ref="E29:R30"/>
    <mergeCell ref="N5:O6"/>
    <mergeCell ref="B18:C19"/>
    <mergeCell ref="P5:R6"/>
    <mergeCell ref="E26:R27"/>
    <mergeCell ref="D26:D27"/>
  </mergeCells>
  <phoneticPr fontId="0" type="noConversion"/>
  <dataValidations xWindow="512" yWindow="889" count="20">
    <dataValidation type="list" allowBlank="1" showInputMessage="1" showErrorMessage="1" promptTitle="What is a SECTION?" prompt="The QUAD is divided into 9 sections, page 2 Section II of the instruction shows an example of how PTD_x000a_divides the quads. _x000a__x000a_" sqref="R53" xr:uid="{00000000-0002-0000-0200-000002000000}">
      <formula1>$U$27:$U$37</formula1>
    </dataValidation>
    <dataValidation type="list" allowBlank="1" showInputMessage="1" showErrorMessage="1" sqref="Z55 U38:U65536 S63:S65536 Z64:Z65536 V1:V1048576 X1:Y1048576 W1:W32 W34:W65536" xr:uid="{00000000-0002-0000-0200-000003000000}">
      <formula1>$W$2:$W$59</formula1>
    </dataValidation>
    <dataValidation allowBlank="1" showInputMessage="1" showErrorMessage="1" promptTitle="RECOVERY RATE " prompt="ENTER AS A WHOLE NUMBER = 100, 88, ETC._x000a_" sqref="P61:R61" xr:uid="{00000000-0002-0000-0200-000005000000}"/>
    <dataValidation allowBlank="1" showErrorMessage="1" sqref="S56" xr:uid="{00000000-0002-0000-0200-000006000000}"/>
    <dataValidation type="list" allowBlank="1" showInputMessage="1" showErrorMessage="1" promptTitle="Determination of active mining" prompt="WV Legislative § 110.1K-4.1.2.g  Maximum active mining portion for each natural resource other than coal shall be 15 years multiplied by the annual acres mined, except for salt.  Salt wells are 35 active acres per well.  _x000a__x000a_" sqref="Q55:R56" xr:uid="{00000000-0002-0000-0200-000007000000}">
      <formula1>$N$57:$Q$57</formula1>
    </dataValidation>
    <dataValidation allowBlank="1" showInputMessage="1" showErrorMessage="1" promptTitle="PTD NRA NUMBER " prompt="IF YOU ARE NOT SURE OF THE PROPER NRA ACCOUNT NUMBER PLEASE LEASE BLANK &amp; OUR OFFICE WILL FILL IN.  _x000a_" sqref="S11:S12" xr:uid="{00000000-0002-0000-0200-000008000000}"/>
    <dataValidation allowBlank="1" showInputMessage="1" showErrorMessage="1" promptTitle="PERCENTAGE OF ACTIVE ACRES " prompt="SPLIT PRODUCTION TONNAGE BETWEEN COUNTIES BASED ON THE PERCENTAGE OF ACTIVE ACRES YOU ASSIGN TO EACH COUNTY.  _x000a_" sqref="K8" xr:uid="{00000000-0002-0000-0200-000009000000}"/>
    <dataValidation allowBlank="1" showInputMessage="1" showErrorMessage="1" promptTitle="PERCENTAGE OF ACTIVE ACRES " prompt="SPLIT PRODUCTION TONNAGE BETWEEN COUNTIES BASED ON THE PERCENTAGE OF ACTIVE ACRES YOU ASSIGN TO EACH COUNTY.  " sqref="K9" xr:uid="{00000000-0002-0000-0200-00000A000000}"/>
    <dataValidation allowBlank="1" showInputMessage="1" showErrorMessage="1" promptTitle="PERCENTAGE OF ACTIVE ACRES" prompt="SPLIT PRODUCTION TONNAGE BETWEEN COUNTIES BASED ON THE PERCENTAGE OF ACTIVE ACRES YOU ASSIGN TO EACH COUNTY.  _x000a_" sqref="K10" xr:uid="{00000000-0002-0000-0200-00000B000000}"/>
    <dataValidation allowBlank="1" showInputMessage="1" showErrorMessage="1" promptTitle="WV MINING PERMIT NUMBER " prompt="WE REALIZE THAT YOU MODIFY BOUNDARIES, BUT PLEASE REPORT THE SAME PERMIT NUMBER TO OUR OFFICE LISTING OTHER PERMIT NUMBERS IN THE AREA PROVIDED. _x000a__x000a_  _x000a_" sqref="O45:R47" xr:uid="{00000000-0002-0000-0200-00000C000000}"/>
    <dataValidation type="list" allowBlank="1" showInputMessage="1" showErrorMessage="1" sqref="U23:U34 U37" xr:uid="{00000000-0002-0000-0200-00000E000000}">
      <formula1>$U$27:$U$34</formula1>
    </dataValidation>
    <dataValidation type="list" allowBlank="1" showInputMessage="1" showErrorMessage="1" sqref="U35" xr:uid="{00000000-0002-0000-0200-00000F000000}">
      <formula1>$U$27:$U$36</formula1>
    </dataValidation>
    <dataValidation type="list" allowBlank="1" showInputMessage="1" showErrorMessage="1" sqref="U36" xr:uid="{00000000-0002-0000-0200-000010000000}">
      <formula1>$U$27:$U$37</formula1>
    </dataValidation>
    <dataValidation type="list" allowBlank="1" showInputMessage="1" showErrorMessage="1" promptTitle="QUAD NAME &amp; ABBREVIATION " prompt="THIS DROP DOWN PROVIDES A MASTER LIST OF WV 7.5-MINUTE QUADRANGLES NOTED AS A 3 CHARACTER ABBREVIATIONS, THE COMPLETE LIST IS ATTACHED AT THE END OF THIS REPORT.  _x000a__x000a_" sqref="O53:P53" xr:uid="{00000000-0002-0000-0200-000011000000}">
      <formula1>$Y$2:$Y$496</formula1>
    </dataValidation>
    <dataValidation type="list" allowBlank="1" showInputMessage="1" showErrorMessage="1" promptTitle="MULTI COUNTY PRODUCTION " prompt="A SEPARATE RETURN MUST BE FILED FOR EACH COUNTY IF TOTAL PROPERTY ACREAGE IS IN MORE THAN ONE COUNTY.  _x000a_" sqref="F9:F10" xr:uid="{00000000-0002-0000-0200-000001000000}">
      <formula1>$W$3:$W$58</formula1>
    </dataValidation>
    <dataValidation type="list" allowBlank="1" showInputMessage="1" showErrorMessage="1" promptTitle="MULTI COUNTY PRODUCTION " prompt="A SEPARATE RETURN MUST BE FILED FOR EACH COUNTY IF TOTAL PROPERTY ACREAGE IS IN MORE THAN ONE COUNTY.  _x000a_" sqref="F8" xr:uid="{00000000-0002-0000-0200-000004000000}">
      <formula1>$W$3:$W$59</formula1>
    </dataValidation>
    <dataValidation type="list" allowBlank="1" showInputMessage="1" showErrorMessage="1" promptTitle="OTHER MINED MINERALS" prompt="Active mining property means a mineable natural resource on a parcel or portion of a parcel involved in a mining operation, as defined in WV Legislative § 110-1K-3, permitted by the WV M. H. S. T. &amp; Office of Mining and Reclamation.  _x000a_" sqref="O37:R38" xr:uid="{00000000-0002-0000-0200-00000D000000}">
      <formula1>$AA$38:$AA$42</formula1>
    </dataValidation>
    <dataValidation type="list" allowBlank="1" showInputMessage="1" showErrorMessage="1" sqref="S5:S6" xr:uid="{00000000-0002-0000-0200-000012000000}">
      <formula1>$W$3:$W$61</formula1>
    </dataValidation>
    <dataValidation type="list" allowBlank="1" showInputMessage="1" showErrorMessage="1" sqref="AA11" xr:uid="{00000000-0002-0000-0200-000013000000}">
      <formula1>$W$3:$W$59</formula1>
    </dataValidation>
    <dataValidation type="list" allowBlank="1" showInputMessage="1" showErrorMessage="1" sqref="P5:R6" xr:uid="{00000000-0002-0000-0200-000014000000}">
      <formula1>$W$3:$W$60</formula1>
    </dataValidation>
  </dataValidations>
  <pageMargins left="0" right="0" top="0" bottom="0" header="0" footer="0"/>
  <pageSetup scale="45" orientation="portrait" useFirstPageNumber="1" r:id="rId2"/>
  <headerFooter alignWithMargins="0">
    <oddHeader xml:space="preserve">&amp;L
</oddHeader>
    <oddFooter>&amp;L&amp;F&amp;C
&amp;22&amp;P&amp;12
&amp;R&amp;A</oddFoot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57"/>
  <sheetViews>
    <sheetView showGridLines="0" zoomScale="55" zoomScaleNormal="55" workbookViewId="0">
      <selection activeCell="V15" sqref="V15"/>
    </sheetView>
  </sheetViews>
  <sheetFormatPr defaultColWidth="9.77734375" defaultRowHeight="35.1" customHeight="1"/>
  <cols>
    <col min="1" max="1" width="7.5546875" style="378" customWidth="1"/>
    <col min="2" max="2" width="9.109375" style="378" customWidth="1"/>
    <col min="3" max="3" width="13.109375" style="378" customWidth="1"/>
    <col min="4" max="4" width="12.77734375" style="378" customWidth="1"/>
    <col min="5" max="5" width="19.77734375" style="378" customWidth="1"/>
    <col min="6" max="6" width="13" style="378" customWidth="1"/>
    <col min="7" max="7" width="24.88671875" style="378" customWidth="1"/>
    <col min="8" max="8" width="26.6640625" style="378" customWidth="1"/>
    <col min="9" max="9" width="14" style="378" customWidth="1"/>
    <col min="10" max="10" width="9.5546875" style="378" customWidth="1"/>
    <col min="11" max="11" width="12.33203125" style="378" customWidth="1"/>
    <col min="12" max="12" width="19.77734375" style="378" customWidth="1"/>
    <col min="13" max="13" width="19.44140625" style="378" customWidth="1"/>
    <col min="14" max="14" width="18.77734375" style="378" customWidth="1"/>
    <col min="15" max="15" width="7.109375" style="378" customWidth="1"/>
    <col min="16" max="16384" width="9.77734375" style="378"/>
  </cols>
  <sheetData>
    <row r="1" spans="1:26" s="358" customFormat="1" ht="24.95" customHeight="1" thickBot="1">
      <c r="A1" s="489" t="str">
        <f>'PRODUCER INFO '!R2</f>
        <v>STC 12:36 (oth)</v>
      </c>
      <c r="B1" s="357"/>
      <c r="C1" s="357"/>
      <c r="D1" s="359"/>
      <c r="E1" s="359"/>
      <c r="F1" s="359"/>
      <c r="G1" s="359"/>
      <c r="H1" s="357"/>
      <c r="I1" s="357"/>
      <c r="J1" s="357"/>
      <c r="K1" s="357"/>
      <c r="L1" s="357" t="str">
        <f>'PRODUCER INFO '!R1</f>
        <v>TAX YEAR  2022</v>
      </c>
      <c r="M1" s="357"/>
      <c r="N1" s="357"/>
      <c r="O1" s="359"/>
    </row>
    <row r="2" spans="1:26" s="363" customFormat="1" ht="34.5" customHeight="1" thickTop="1">
      <c r="A2" s="650" t="s">
        <v>218</v>
      </c>
      <c r="B2" s="360"/>
      <c r="C2" s="361"/>
      <c r="D2" s="361"/>
      <c r="E2" s="651" t="s">
        <v>219</v>
      </c>
      <c r="F2" s="361"/>
      <c r="G2" s="361"/>
      <c r="H2" s="360"/>
      <c r="I2" s="361"/>
      <c r="J2" s="583"/>
      <c r="K2" s="827" t="s">
        <v>296</v>
      </c>
      <c r="L2" s="1039"/>
      <c r="M2" s="1040"/>
      <c r="N2" s="1040"/>
      <c r="O2" s="362"/>
      <c r="Q2" s="833"/>
      <c r="R2" s="834"/>
      <c r="S2" s="834"/>
      <c r="T2" s="834"/>
      <c r="U2" s="834"/>
      <c r="V2" s="834"/>
      <c r="W2" s="834"/>
      <c r="X2" s="834"/>
      <c r="Y2" s="834"/>
      <c r="Z2" s="834"/>
    </row>
    <row r="3" spans="1:26" s="363" customFormat="1" ht="31.5" customHeight="1">
      <c r="A3" s="712" t="s">
        <v>1481</v>
      </c>
      <c r="B3" s="364"/>
      <c r="C3" s="365"/>
      <c r="D3" s="365"/>
      <c r="E3" s="366"/>
      <c r="F3" s="365"/>
      <c r="G3" s="365"/>
      <c r="I3" s="365"/>
      <c r="J3" s="365"/>
      <c r="K3" s="365"/>
      <c r="L3" s="364"/>
      <c r="N3" s="364"/>
      <c r="O3" s="368"/>
      <c r="Q3" s="835"/>
      <c r="R3" s="834"/>
      <c r="S3" s="834"/>
      <c r="T3" s="834"/>
      <c r="U3" s="834"/>
      <c r="V3" s="834"/>
      <c r="W3" s="834"/>
      <c r="X3" s="834"/>
      <c r="Y3" s="834"/>
      <c r="Z3" s="834"/>
    </row>
    <row r="4" spans="1:26" s="369" customFormat="1" ht="23.25" customHeight="1">
      <c r="A4" s="457"/>
      <c r="B4" s="370"/>
      <c r="C4" s="371"/>
      <c r="D4" s="372"/>
      <c r="E4" s="372"/>
      <c r="F4" s="372"/>
      <c r="G4" s="372"/>
      <c r="H4" s="649" t="s">
        <v>1333</v>
      </c>
      <c r="I4" s="372"/>
      <c r="J4" s="370"/>
      <c r="K4" s="370"/>
      <c r="L4" s="370"/>
      <c r="M4" s="367" t="s">
        <v>220</v>
      </c>
      <c r="N4" s="372"/>
      <c r="O4" s="373"/>
      <c r="Q4" s="836"/>
      <c r="R4" s="836"/>
      <c r="S4" s="836"/>
      <c r="T4" s="836"/>
      <c r="U4" s="836"/>
      <c r="V4" s="836"/>
      <c r="W4" s="836"/>
      <c r="X4" s="836"/>
      <c r="Y4" s="836"/>
      <c r="Z4" s="836"/>
    </row>
    <row r="5" spans="1:26" ht="35.1" customHeight="1">
      <c r="A5" s="458" t="s">
        <v>1330</v>
      </c>
      <c r="B5" s="374"/>
      <c r="C5" s="375"/>
      <c r="D5" s="375"/>
      <c r="E5" s="376"/>
      <c r="F5" s="376"/>
      <c r="G5" s="1041">
        <v>0</v>
      </c>
      <c r="H5" s="1041"/>
      <c r="I5" s="1041"/>
      <c r="J5" s="1042"/>
      <c r="K5" s="1042"/>
      <c r="L5" s="1043">
        <v>0</v>
      </c>
      <c r="M5" s="1044"/>
      <c r="N5" s="374"/>
      <c r="O5" s="377"/>
    </row>
    <row r="6" spans="1:26" ht="35.1" customHeight="1">
      <c r="A6" s="459"/>
      <c r="B6" s="375"/>
      <c r="C6" s="372"/>
      <c r="D6" s="370"/>
      <c r="E6" s="374"/>
      <c r="F6" s="379" t="s">
        <v>254</v>
      </c>
      <c r="G6" s="1045"/>
      <c r="H6" s="1046"/>
      <c r="I6" s="1046"/>
      <c r="J6" s="380"/>
      <c r="K6" s="381" t="s">
        <v>254</v>
      </c>
      <c r="L6" s="1047"/>
      <c r="M6" s="1048"/>
      <c r="N6" s="374"/>
      <c r="O6" s="377"/>
    </row>
    <row r="7" spans="1:26" ht="35.1" customHeight="1">
      <c r="A7" s="458" t="s">
        <v>1331</v>
      </c>
      <c r="B7" s="374"/>
      <c r="C7" s="375"/>
      <c r="D7" s="375"/>
      <c r="E7" s="382"/>
      <c r="F7" s="376"/>
      <c r="G7" s="1041">
        <v>0</v>
      </c>
      <c r="H7" s="1041"/>
      <c r="I7" s="1041"/>
      <c r="J7" s="1055"/>
      <c r="K7" s="1055"/>
      <c r="L7" s="1043">
        <v>0</v>
      </c>
      <c r="M7" s="1044"/>
      <c r="N7" s="374"/>
      <c r="O7" s="377"/>
    </row>
    <row r="8" spans="1:26" ht="35.1" customHeight="1">
      <c r="A8" s="459"/>
      <c r="B8" s="375"/>
      <c r="C8" s="372"/>
      <c r="D8" s="370"/>
      <c r="E8" s="374"/>
      <c r="F8" s="379" t="s">
        <v>254</v>
      </c>
      <c r="G8" s="1045"/>
      <c r="H8" s="1046"/>
      <c r="I8" s="1046"/>
      <c r="J8" s="380"/>
      <c r="K8" s="381" t="s">
        <v>254</v>
      </c>
      <c r="L8" s="1047"/>
      <c r="M8" s="1048"/>
      <c r="N8" s="374"/>
      <c r="O8" s="377"/>
    </row>
    <row r="9" spans="1:26" ht="35.1" customHeight="1">
      <c r="A9" s="458" t="s">
        <v>1332</v>
      </c>
      <c r="B9" s="374"/>
      <c r="C9" s="375"/>
      <c r="D9" s="375"/>
      <c r="E9" s="382"/>
      <c r="F9" s="376"/>
      <c r="G9" s="1041">
        <v>0</v>
      </c>
      <c r="H9" s="1041"/>
      <c r="I9" s="1041"/>
      <c r="J9" s="1055"/>
      <c r="K9" s="1055"/>
      <c r="L9" s="1043">
        <v>0</v>
      </c>
      <c r="M9" s="1044"/>
      <c r="N9" s="374"/>
      <c r="O9" s="377"/>
    </row>
    <row r="10" spans="1:26" ht="35.1" customHeight="1">
      <c r="A10" s="459"/>
      <c r="B10" s="376"/>
      <c r="C10" s="380"/>
      <c r="D10" s="374"/>
      <c r="E10" s="374"/>
      <c r="F10" s="379" t="s">
        <v>254</v>
      </c>
      <c r="G10" s="1056"/>
      <c r="H10" s="1057"/>
      <c r="I10" s="1057"/>
      <c r="J10" s="380"/>
      <c r="K10" s="381" t="s">
        <v>254</v>
      </c>
      <c r="L10" s="1047"/>
      <c r="M10" s="1048"/>
      <c r="N10" s="374"/>
      <c r="O10" s="377"/>
    </row>
    <row r="11" spans="1:26" ht="20.100000000000001" customHeight="1">
      <c r="A11" s="459"/>
      <c r="B11" s="372"/>
      <c r="C11" s="383"/>
      <c r="D11" s="383"/>
      <c r="E11" s="383"/>
      <c r="F11" s="383"/>
      <c r="G11" s="383"/>
      <c r="H11" s="383"/>
      <c r="I11" s="383"/>
      <c r="J11" s="383"/>
      <c r="K11" s="383"/>
      <c r="L11" s="383"/>
      <c r="M11" s="383"/>
      <c r="N11" s="376"/>
      <c r="O11" s="377"/>
    </row>
    <row r="12" spans="1:26" ht="30" customHeight="1">
      <c r="A12" s="713" t="s">
        <v>1364</v>
      </c>
      <c r="B12" s="372"/>
      <c r="C12" s="383"/>
      <c r="D12" s="383"/>
      <c r="E12" s="683"/>
      <c r="F12" s="383"/>
      <c r="G12" s="383"/>
      <c r="H12" s="383"/>
      <c r="I12" s="383"/>
      <c r="J12" s="383"/>
      <c r="K12" s="383"/>
      <c r="L12" s="383"/>
      <c r="M12" s="383"/>
      <c r="N12" s="376"/>
      <c r="O12" s="377"/>
    </row>
    <row r="13" spans="1:26" s="575" customFormat="1" ht="5.25" customHeight="1" thickBot="1">
      <c r="A13" s="652"/>
      <c r="B13" s="372"/>
      <c r="C13" s="383"/>
      <c r="D13" s="383"/>
      <c r="E13" s="383"/>
      <c r="F13" s="383"/>
      <c r="G13" s="383"/>
      <c r="H13" s="383"/>
      <c r="I13" s="383"/>
      <c r="J13" s="383"/>
      <c r="K13" s="383"/>
      <c r="L13" s="383"/>
      <c r="M13" s="383"/>
      <c r="N13" s="376"/>
      <c r="O13" s="377"/>
    </row>
    <row r="14" spans="1:26" ht="39.950000000000003" customHeight="1" thickTop="1">
      <c r="A14" s="462"/>
      <c r="B14" s="1049" t="s">
        <v>1362</v>
      </c>
      <c r="C14" s="1050"/>
      <c r="D14" s="1050"/>
      <c r="E14" s="1050"/>
      <c r="F14" s="1050"/>
      <c r="G14" s="1050"/>
      <c r="H14" s="1050"/>
      <c r="I14" s="1050"/>
      <c r="J14" s="1050"/>
      <c r="K14" s="1050"/>
      <c r="L14" s="1050"/>
      <c r="M14" s="1050"/>
      <c r="N14" s="1051"/>
      <c r="O14" s="656"/>
    </row>
    <row r="15" spans="1:26" ht="39.950000000000003" customHeight="1" thickBot="1">
      <c r="A15" s="655"/>
      <c r="B15" s="1052"/>
      <c r="C15" s="1053"/>
      <c r="D15" s="1053"/>
      <c r="E15" s="1053"/>
      <c r="F15" s="1053"/>
      <c r="G15" s="1053"/>
      <c r="H15" s="1053"/>
      <c r="I15" s="1053"/>
      <c r="J15" s="1053"/>
      <c r="K15" s="1053"/>
      <c r="L15" s="1053"/>
      <c r="M15" s="1053"/>
      <c r="N15" s="1054"/>
      <c r="O15" s="656"/>
    </row>
    <row r="16" spans="1:26" s="575" customFormat="1" ht="8.25" customHeight="1" thickTop="1" thickBot="1">
      <c r="A16" s="655"/>
      <c r="B16" s="704"/>
      <c r="C16" s="704"/>
      <c r="D16" s="704"/>
      <c r="E16" s="704"/>
      <c r="F16" s="704"/>
      <c r="G16" s="704"/>
      <c r="H16" s="704"/>
      <c r="I16" s="704"/>
      <c r="J16" s="704"/>
      <c r="K16" s="704"/>
      <c r="L16" s="704"/>
      <c r="M16" s="704"/>
      <c r="N16" s="704"/>
      <c r="O16" s="656"/>
    </row>
    <row r="17" spans="1:17" s="385" customFormat="1" ht="35.1" customHeight="1" thickTop="1" thickBot="1">
      <c r="A17" s="461"/>
      <c r="B17" s="657"/>
      <c r="C17" s="658"/>
      <c r="D17" s="657"/>
      <c r="E17" s="657"/>
      <c r="F17" s="657"/>
      <c r="G17" s="705" t="s">
        <v>263</v>
      </c>
      <c r="H17" s="706" t="s">
        <v>308</v>
      </c>
      <c r="I17" s="707" t="s">
        <v>264</v>
      </c>
      <c r="J17" s="658"/>
      <c r="K17" s="657"/>
      <c r="L17" s="659" t="s">
        <v>265</v>
      </c>
      <c r="M17" s="657"/>
      <c r="N17" s="711" t="s">
        <v>309</v>
      </c>
      <c r="O17" s="384"/>
      <c r="Q17" s="710"/>
    </row>
    <row r="18" spans="1:17" ht="24.95" customHeight="1" thickTop="1" thickBot="1">
      <c r="A18" s="462"/>
      <c r="B18" s="660"/>
      <c r="C18" s="661"/>
      <c r="D18" s="662"/>
      <c r="E18" s="662"/>
      <c r="F18" s="662"/>
      <c r="G18" s="663"/>
      <c r="H18" s="708"/>
      <c r="I18" s="708"/>
      <c r="J18" s="664"/>
      <c r="K18" s="660"/>
      <c r="L18" s="484"/>
      <c r="M18" s="708" t="s">
        <v>1484</v>
      </c>
      <c r="N18" s="484"/>
      <c r="O18" s="386"/>
    </row>
    <row r="19" spans="1:17" ht="35.1" customHeight="1" thickTop="1" thickBot="1">
      <c r="A19" s="463" t="s">
        <v>266</v>
      </c>
      <c r="B19" s="1058">
        <v>2020</v>
      </c>
      <c r="C19" s="1059"/>
      <c r="D19" s="1060" t="str">
        <f>IF(G5="","",IF(G5&gt;0,+(G5/(IF(L5="",12,L5)))*12,""))</f>
        <v/>
      </c>
      <c r="E19" s="1061"/>
      <c r="F19" s="1061"/>
      <c r="G19" s="665" t="s">
        <v>267</v>
      </c>
      <c r="H19" s="1062" t="s">
        <v>1496</v>
      </c>
      <c r="I19" s="666">
        <v>1</v>
      </c>
      <c r="J19" s="484"/>
      <c r="K19" s="1065" t="str">
        <f>IF(D19="","",ROUND(IF(AND(G7&gt;0,G9&gt;0),D19*0.34,IF(G9+G7=0,D19*1,D19*0.5)),0))</f>
        <v/>
      </c>
      <c r="L19" s="1066"/>
      <c r="M19" s="667"/>
      <c r="N19" s="767">
        <f>'PRODUCER INFO '!P58</f>
        <v>0</v>
      </c>
      <c r="O19" s="387">
        <f>IF(N19=0,0,1)</f>
        <v>0</v>
      </c>
    </row>
    <row r="20" spans="1:17" ht="35.1" customHeight="1" thickTop="1" thickBot="1">
      <c r="A20" s="464"/>
      <c r="B20" s="668"/>
      <c r="C20" s="669" t="s">
        <v>254</v>
      </c>
      <c r="D20" s="1072" t="str">
        <f>IF(G6="","",IF(G6&gt;0,+(G6/(IF(L6="",12,L6)))*12,""))</f>
        <v/>
      </c>
      <c r="E20" s="1073"/>
      <c r="F20" s="1073"/>
      <c r="G20" s="670"/>
      <c r="H20" s="1063"/>
      <c r="I20" s="671"/>
      <c r="J20" s="669" t="s">
        <v>254</v>
      </c>
      <c r="K20" s="1068" t="str">
        <f>IF(D20="","",ROUND(IF(AND(G8&gt;0,G10&gt;0),D20*0.34,IF(G6+G8=0,D20*0.5,D20*1)),0))</f>
        <v/>
      </c>
      <c r="L20" s="1069"/>
      <c r="M20" s="669" t="s">
        <v>254</v>
      </c>
      <c r="N20" s="672"/>
      <c r="O20" s="387"/>
    </row>
    <row r="21" spans="1:17" ht="35.1" customHeight="1" thickTop="1" thickBot="1">
      <c r="A21" s="465" t="s">
        <v>268</v>
      </c>
      <c r="B21" s="1058">
        <v>2019</v>
      </c>
      <c r="C21" s="1059"/>
      <c r="D21" s="1060" t="str">
        <f>IF(G7="","",IF(G7&gt;0,+(G7/(IF(L7="",12,L7)))*12,""))</f>
        <v/>
      </c>
      <c r="E21" s="1061"/>
      <c r="F21" s="1061"/>
      <c r="G21" s="673">
        <v>0.33</v>
      </c>
      <c r="H21" s="1063"/>
      <c r="I21" s="484"/>
      <c r="J21" s="674"/>
      <c r="K21" s="1070" t="str">
        <f>IF(D21="","",ROUND(IF(AND(G9&gt;0,G5&gt;0),D21*0.33,IF(G5+G9&gt;0,D21*0.5)),0))</f>
        <v/>
      </c>
      <c r="L21" s="1071"/>
      <c r="M21" s="675"/>
      <c r="N21" s="767">
        <f>'PRODUCER INFO '!P59</f>
        <v>0</v>
      </c>
      <c r="O21" s="387">
        <f>IF(N21=0,0,1)</f>
        <v>0</v>
      </c>
    </row>
    <row r="22" spans="1:17" ht="35.1" customHeight="1" thickTop="1" thickBot="1">
      <c r="A22" s="464"/>
      <c r="B22" s="668"/>
      <c r="C22" s="669" t="s">
        <v>254</v>
      </c>
      <c r="D22" s="1067"/>
      <c r="E22" s="1067"/>
      <c r="F22" s="1067"/>
      <c r="G22" s="670"/>
      <c r="H22" s="1063"/>
      <c r="I22" s="676"/>
      <c r="J22" s="669" t="s">
        <v>254</v>
      </c>
      <c r="K22" s="1068" t="str">
        <f>IF(D22="","",ROUND(IF(AND(G10&gt;0,G6&gt;0),D22*0.33,IF(G6+G10&gt;0,D22*0.5)),0))</f>
        <v/>
      </c>
      <c r="L22" s="1069"/>
      <c r="M22" s="669" t="s">
        <v>254</v>
      </c>
      <c r="N22" s="672"/>
      <c r="O22" s="387"/>
    </row>
    <row r="23" spans="1:17" ht="35.1" customHeight="1" thickTop="1" thickBot="1">
      <c r="A23" s="465" t="s">
        <v>269</v>
      </c>
      <c r="B23" s="1058">
        <v>2018</v>
      </c>
      <c r="C23" s="1059"/>
      <c r="D23" s="1060" t="str">
        <f>IF(G9&gt;0,+(G9/(IF(L9="",12,L9)))*12,"")</f>
        <v/>
      </c>
      <c r="E23" s="1061"/>
      <c r="F23" s="1061"/>
      <c r="G23" s="673">
        <v>0.33</v>
      </c>
      <c r="H23" s="1064"/>
      <c r="I23" s="677"/>
      <c r="J23" s="674"/>
      <c r="K23" s="1070" t="str">
        <f>IF(D23="","",ROUND(IF(AND(G5&gt;0,G7&gt;0),D23*0.33,IF(G7+G5&gt;0,D23*0.5)),0))</f>
        <v/>
      </c>
      <c r="L23" s="1071"/>
      <c r="M23" s="675"/>
      <c r="N23" s="767">
        <f>'PRODUCER INFO '!P60</f>
        <v>0</v>
      </c>
      <c r="O23" s="387">
        <f>IF(N23=0,0,1)</f>
        <v>0</v>
      </c>
    </row>
    <row r="24" spans="1:17" ht="35.1" customHeight="1" thickTop="1">
      <c r="A24" s="466"/>
      <c r="B24" s="678"/>
      <c r="C24" s="669" t="s">
        <v>254</v>
      </c>
      <c r="D24" s="1067"/>
      <c r="E24" s="1067"/>
      <c r="F24" s="1067"/>
      <c r="G24" s="484"/>
      <c r="H24" s="679"/>
      <c r="I24" s="668"/>
      <c r="J24" s="669" t="s">
        <v>254</v>
      </c>
      <c r="K24" s="1083"/>
      <c r="L24" s="1083"/>
      <c r="M24" s="669" t="s">
        <v>254</v>
      </c>
      <c r="N24" s="672"/>
      <c r="O24" s="387"/>
    </row>
    <row r="25" spans="1:17" ht="35.1" customHeight="1" thickBot="1">
      <c r="A25" s="462"/>
      <c r="B25" s="660"/>
      <c r="C25" s="484"/>
      <c r="D25" s="660"/>
      <c r="E25" s="660"/>
      <c r="F25" s="660"/>
      <c r="G25" s="660"/>
      <c r="H25" s="680"/>
      <c r="I25" s="681" t="s">
        <v>208</v>
      </c>
      <c r="J25" s="484"/>
      <c r="K25" s="1084">
        <f>SUM(K19:L24)</f>
        <v>0</v>
      </c>
      <c r="L25" s="1085"/>
      <c r="M25" s="682" t="s">
        <v>209</v>
      </c>
      <c r="N25" s="766" t="e">
        <f>(N19+N21+N23)/O25</f>
        <v>#DIV/0!</v>
      </c>
      <c r="O25" s="387">
        <f>O19+O21+O23</f>
        <v>0</v>
      </c>
    </row>
    <row r="26" spans="1:17" ht="24.95" customHeight="1" thickTop="1">
      <c r="A26" s="1086" t="s">
        <v>270</v>
      </c>
      <c r="B26" s="1089" t="s">
        <v>1363</v>
      </c>
      <c r="C26" s="1090"/>
      <c r="D26" s="1090"/>
      <c r="E26" s="1090"/>
      <c r="F26" s="1090"/>
      <c r="G26" s="1090"/>
      <c r="H26" s="1091"/>
      <c r="I26" s="660"/>
      <c r="J26" s="484"/>
      <c r="K26" s="660"/>
      <c r="L26" s="684"/>
      <c r="M26" s="685"/>
      <c r="N26" s="484"/>
      <c r="O26" s="388"/>
    </row>
    <row r="27" spans="1:17" ht="24.95" customHeight="1">
      <c r="A27" s="1087"/>
      <c r="B27" s="1092"/>
      <c r="C27" s="1093"/>
      <c r="D27" s="1093"/>
      <c r="E27" s="1093"/>
      <c r="F27" s="1093"/>
      <c r="G27" s="1093"/>
      <c r="H27" s="1094"/>
      <c r="I27" s="660"/>
      <c r="J27" s="484"/>
      <c r="K27" s="660"/>
      <c r="L27" s="684"/>
      <c r="M27" s="685"/>
      <c r="N27" s="484"/>
      <c r="O27" s="388"/>
    </row>
    <row r="28" spans="1:17" ht="24.95" customHeight="1">
      <c r="A28" s="1087"/>
      <c r="B28" s="1092"/>
      <c r="C28" s="1093"/>
      <c r="D28" s="1093"/>
      <c r="E28" s="1093"/>
      <c r="F28" s="1093"/>
      <c r="G28" s="1093"/>
      <c r="H28" s="1094"/>
      <c r="I28" s="660"/>
      <c r="J28" s="484"/>
      <c r="K28" s="660"/>
      <c r="L28" s="684"/>
      <c r="M28" s="685"/>
      <c r="N28" s="484"/>
      <c r="O28" s="388"/>
    </row>
    <row r="29" spans="1:17" ht="24.95" customHeight="1" thickBot="1">
      <c r="A29" s="1088"/>
      <c r="B29" s="1095"/>
      <c r="C29" s="1096"/>
      <c r="D29" s="1096"/>
      <c r="E29" s="1096"/>
      <c r="F29" s="1096"/>
      <c r="G29" s="1096"/>
      <c r="H29" s="1097"/>
      <c r="I29" s="660"/>
      <c r="J29" s="484"/>
      <c r="K29" s="660"/>
      <c r="L29" s="684"/>
      <c r="M29" s="685"/>
      <c r="N29" s="484"/>
      <c r="O29" s="388"/>
    </row>
    <row r="30" spans="1:17" ht="17.25" customHeight="1" thickTop="1">
      <c r="A30" s="465"/>
      <c r="B30" s="663"/>
      <c r="C30" s="663"/>
      <c r="D30" s="663"/>
      <c r="E30" s="663"/>
      <c r="F30" s="663"/>
      <c r="G30" s="660"/>
      <c r="H30" s="660"/>
      <c r="I30" s="660"/>
      <c r="J30" s="484"/>
      <c r="K30" s="660"/>
      <c r="L30" s="684"/>
      <c r="M30" s="484"/>
      <c r="N30" s="660"/>
      <c r="O30" s="388"/>
    </row>
    <row r="31" spans="1:17" s="719" customFormat="1" ht="30" customHeight="1">
      <c r="A31" s="715" t="s">
        <v>1434</v>
      </c>
      <c r="B31" s="716"/>
      <c r="C31" s="717"/>
      <c r="D31" s="717"/>
      <c r="E31" s="717"/>
      <c r="F31" s="683"/>
      <c r="G31" s="683"/>
      <c r="H31" s="683"/>
      <c r="I31" s="683"/>
      <c r="J31" s="716"/>
      <c r="K31" s="716"/>
      <c r="L31" s="716"/>
      <c r="M31" s="716"/>
      <c r="N31" s="683"/>
      <c r="O31" s="718"/>
    </row>
    <row r="32" spans="1:17" ht="6.75" customHeight="1">
      <c r="A32" s="462"/>
      <c r="B32" s="661"/>
      <c r="C32" s="484"/>
      <c r="D32" s="484"/>
      <c r="E32" s="484"/>
      <c r="F32" s="660"/>
      <c r="G32" s="660"/>
      <c r="H32" s="660"/>
      <c r="I32" s="680"/>
      <c r="J32" s="484"/>
      <c r="K32" s="484"/>
      <c r="L32" s="484"/>
      <c r="M32" s="484"/>
      <c r="N32" s="660"/>
      <c r="O32" s="388"/>
    </row>
    <row r="33" spans="1:16" ht="24.95" customHeight="1">
      <c r="A33" s="462"/>
      <c r="B33" s="660"/>
      <c r="C33" s="484"/>
      <c r="D33" s="484" t="s">
        <v>310</v>
      </c>
      <c r="E33" s="484"/>
      <c r="F33" s="660"/>
      <c r="G33" s="660"/>
      <c r="H33" s="660"/>
      <c r="I33" s="660"/>
      <c r="J33" s="660"/>
      <c r="K33" s="660"/>
      <c r="L33" s="684"/>
      <c r="M33" s="684"/>
      <c r="N33" s="660"/>
      <c r="O33" s="388"/>
    </row>
    <row r="34" spans="1:16" ht="35.1" customHeight="1">
      <c r="A34" s="462"/>
      <c r="B34" s="686" t="s">
        <v>222</v>
      </c>
      <c r="C34" s="1074" t="str">
        <f>IF($D$19="","",K25)</f>
        <v/>
      </c>
      <c r="D34" s="1075"/>
      <c r="E34" s="1075"/>
      <c r="F34" s="1075"/>
      <c r="G34" s="687" t="s">
        <v>223</v>
      </c>
      <c r="H34" s="484"/>
      <c r="I34" s="1076" t="str">
        <f>C34</f>
        <v/>
      </c>
      <c r="J34" s="1077"/>
      <c r="K34" s="484"/>
      <c r="L34" s="1078" t="str">
        <f>IF($D$19="","",C34/I35)</f>
        <v/>
      </c>
      <c r="M34" s="1079"/>
      <c r="N34" s="660"/>
      <c r="O34" s="388"/>
    </row>
    <row r="35" spans="1:16" ht="30" customHeight="1">
      <c r="A35" s="462"/>
      <c r="B35" s="688" t="s">
        <v>222</v>
      </c>
      <c r="C35" s="689" t="e">
        <f>N25</f>
        <v>#DIV/0!</v>
      </c>
      <c r="D35" s="690" t="s">
        <v>944</v>
      </c>
      <c r="E35" s="691">
        <v>3600</v>
      </c>
      <c r="F35" s="692" t="s">
        <v>1365</v>
      </c>
      <c r="G35" s="693">
        <f>'PRODUCER INFO '!P61</f>
        <v>0</v>
      </c>
      <c r="H35" s="660" t="s">
        <v>302</v>
      </c>
      <c r="I35" s="694" t="e">
        <f>C35*E35*G35</f>
        <v>#DIV/0!</v>
      </c>
      <c r="J35" s="695"/>
      <c r="K35" s="684"/>
      <c r="L35" s="1098" t="s">
        <v>303</v>
      </c>
      <c r="M35" s="1098"/>
      <c r="N35" s="484"/>
      <c r="O35" s="388"/>
    </row>
    <row r="36" spans="1:16" ht="24.95" customHeight="1">
      <c r="A36" s="462"/>
      <c r="B36" s="696" t="s">
        <v>646</v>
      </c>
      <c r="C36" s="697"/>
      <c r="D36" s="698"/>
      <c r="E36" s="699" t="s">
        <v>647</v>
      </c>
      <c r="F36" s="698"/>
      <c r="G36" s="714" t="s">
        <v>648</v>
      </c>
      <c r="H36" s="660"/>
      <c r="I36" s="660"/>
      <c r="J36" s="660"/>
      <c r="K36" s="660"/>
      <c r="L36" s="484"/>
      <c r="M36" s="684"/>
      <c r="N36" s="484"/>
      <c r="O36" s="388"/>
    </row>
    <row r="37" spans="1:16" ht="26.25" customHeight="1">
      <c r="A37" s="462"/>
      <c r="B37" s="720" t="s">
        <v>1366</v>
      </c>
      <c r="C37" s="699"/>
      <c r="D37" s="698"/>
      <c r="E37" s="698"/>
      <c r="F37" s="698"/>
      <c r="G37" s="698"/>
      <c r="H37" s="660"/>
      <c r="I37" s="660"/>
      <c r="J37" s="660"/>
      <c r="K37" s="660"/>
      <c r="L37" s="684"/>
      <c r="M37" s="684"/>
      <c r="N37" s="484"/>
      <c r="O37" s="388"/>
    </row>
    <row r="38" spans="1:16" ht="6" customHeight="1" thickBot="1">
      <c r="A38" s="467"/>
      <c r="B38" s="700"/>
      <c r="C38" s="701"/>
      <c r="D38" s="702"/>
      <c r="E38" s="702"/>
      <c r="F38" s="702"/>
      <c r="G38" s="702"/>
      <c r="H38" s="702"/>
      <c r="I38" s="701"/>
      <c r="J38" s="702"/>
      <c r="K38" s="702"/>
      <c r="L38" s="703"/>
      <c r="M38" s="703"/>
      <c r="N38" s="702"/>
      <c r="O38" s="389"/>
      <c r="P38" s="374"/>
    </row>
    <row r="39" spans="1:16" s="390" customFormat="1" ht="30" customHeight="1" thickTop="1">
      <c r="A39" s="653" t="s">
        <v>271</v>
      </c>
      <c r="B39" s="393"/>
      <c r="C39" s="391"/>
      <c r="D39" s="392"/>
      <c r="E39" s="654" t="s">
        <v>307</v>
      </c>
      <c r="F39" s="393"/>
      <c r="G39" s="393"/>
      <c r="H39" s="394"/>
      <c r="I39" s="391"/>
      <c r="J39" s="392"/>
      <c r="K39" s="392"/>
      <c r="L39" s="395"/>
      <c r="M39" s="395"/>
      <c r="N39" s="392"/>
      <c r="O39" s="396"/>
      <c r="P39" s="393"/>
    </row>
    <row r="40" spans="1:16" s="390" customFormat="1" ht="6.75" customHeight="1">
      <c r="A40" s="721"/>
      <c r="B40" s="393"/>
      <c r="C40" s="722"/>
      <c r="D40" s="723"/>
      <c r="E40" s="654"/>
      <c r="F40" s="393"/>
      <c r="G40" s="393"/>
      <c r="H40" s="393"/>
      <c r="I40" s="722"/>
      <c r="J40" s="723"/>
      <c r="K40" s="723"/>
      <c r="L40" s="724"/>
      <c r="M40" s="724"/>
      <c r="N40" s="723"/>
      <c r="O40" s="397"/>
      <c r="P40" s="393"/>
    </row>
    <row r="41" spans="1:16" s="390" customFormat="1" ht="35.1" customHeight="1">
      <c r="A41" s="1080" t="s">
        <v>1367</v>
      </c>
      <c r="B41" s="1081"/>
      <c r="C41" s="1081"/>
      <c r="D41" s="1081"/>
      <c r="E41" s="1081"/>
      <c r="F41" s="1081"/>
      <c r="G41" s="1081"/>
      <c r="H41" s="1081"/>
      <c r="I41" s="1081"/>
      <c r="J41" s="1081"/>
      <c r="K41" s="1081"/>
      <c r="L41" s="1081"/>
      <c r="M41" s="1081"/>
      <c r="N41" s="1081"/>
      <c r="O41" s="397"/>
    </row>
    <row r="42" spans="1:16" ht="35.1" customHeight="1">
      <c r="A42" s="1082"/>
      <c r="B42" s="1081"/>
      <c r="C42" s="1081"/>
      <c r="D42" s="1081"/>
      <c r="E42" s="1081"/>
      <c r="F42" s="1081"/>
      <c r="G42" s="1081"/>
      <c r="H42" s="1081"/>
      <c r="I42" s="1081"/>
      <c r="J42" s="1081"/>
      <c r="K42" s="1081"/>
      <c r="L42" s="1081"/>
      <c r="M42" s="1081"/>
      <c r="N42" s="1081"/>
      <c r="O42" s="377"/>
    </row>
    <row r="43" spans="1:16" ht="45" customHeight="1">
      <c r="A43" s="712" t="s">
        <v>1435</v>
      </c>
      <c r="B43" s="374"/>
      <c r="C43" s="375"/>
      <c r="D43" s="725"/>
      <c r="E43" s="725"/>
      <c r="F43" s="1099"/>
      <c r="G43" s="1100"/>
      <c r="H43" s="763" t="s">
        <v>1437</v>
      </c>
      <c r="I43" s="374"/>
      <c r="J43" s="375"/>
      <c r="K43" s="375"/>
      <c r="L43" s="399"/>
      <c r="M43" s="399"/>
      <c r="N43" s="399"/>
      <c r="O43" s="377"/>
    </row>
    <row r="44" spans="1:16" ht="45" customHeight="1">
      <c r="A44" s="712" t="s">
        <v>1436</v>
      </c>
      <c r="B44" s="374"/>
      <c r="C44" s="375"/>
      <c r="D44" s="726"/>
      <c r="E44" s="398"/>
      <c r="F44" s="563"/>
      <c r="G44" s="564"/>
      <c r="H44" s="398"/>
      <c r="I44" s="468"/>
      <c r="J44" s="398"/>
      <c r="K44" s="398"/>
      <c r="L44" s="399"/>
      <c r="M44" s="399"/>
      <c r="N44" s="399"/>
      <c r="O44" s="377"/>
    </row>
    <row r="45" spans="1:16" ht="45" customHeight="1">
      <c r="A45" s="469"/>
      <c r="B45" s="468"/>
      <c r="C45" s="468"/>
      <c r="D45" s="468"/>
      <c r="E45" s="1101"/>
      <c r="F45" s="1102"/>
      <c r="G45" s="1102"/>
      <c r="H45" s="1102"/>
      <c r="I45" s="1102"/>
      <c r="J45" s="1102"/>
      <c r="K45" s="1102"/>
      <c r="L45" s="1102"/>
      <c r="M45" s="1102"/>
      <c r="N45" s="1102"/>
      <c r="O45" s="400"/>
    </row>
    <row r="46" spans="1:16" ht="15" customHeight="1" thickBot="1">
      <c r="A46" s="460"/>
      <c r="B46" s="401"/>
      <c r="C46" s="401"/>
      <c r="D46" s="401"/>
      <c r="E46" s="402"/>
      <c r="F46" s="402"/>
      <c r="G46" s="402"/>
      <c r="H46" s="402"/>
      <c r="I46" s="402"/>
      <c r="J46" s="402"/>
      <c r="K46" s="402"/>
      <c r="L46" s="403"/>
      <c r="M46" s="403"/>
      <c r="N46" s="402"/>
      <c r="O46" s="404"/>
    </row>
    <row r="47" spans="1:16" s="390" customFormat="1" ht="35.1" customHeight="1" thickTop="1">
      <c r="A47" s="653" t="s">
        <v>1283</v>
      </c>
      <c r="B47" s="394"/>
      <c r="C47" s="392"/>
      <c r="D47" s="392"/>
      <c r="E47" s="654" t="s">
        <v>1284</v>
      </c>
      <c r="F47" s="392"/>
      <c r="G47" s="392"/>
      <c r="H47" s="392"/>
      <c r="I47" s="392"/>
      <c r="J47" s="392"/>
      <c r="K47" s="392"/>
      <c r="L47" s="395"/>
      <c r="M47" s="395"/>
      <c r="N47" s="392"/>
      <c r="O47" s="396"/>
    </row>
    <row r="48" spans="1:16" s="390" customFormat="1" ht="3" customHeight="1" thickBot="1">
      <c r="A48" s="721"/>
      <c r="B48" s="393"/>
      <c r="C48" s="723"/>
      <c r="D48" s="723"/>
      <c r="E48" s="654"/>
      <c r="F48" s="723"/>
      <c r="G48" s="723"/>
      <c r="H48" s="723"/>
      <c r="I48" s="723"/>
      <c r="J48" s="723"/>
      <c r="K48" s="723"/>
      <c r="L48" s="724"/>
      <c r="M48" s="724"/>
      <c r="N48" s="723"/>
      <c r="O48" s="397"/>
    </row>
    <row r="49" spans="1:15" s="390" customFormat="1" ht="26.25" customHeight="1" thickTop="1">
      <c r="A49" s="470"/>
      <c r="B49" s="1103" t="s">
        <v>1438</v>
      </c>
      <c r="C49" s="1104"/>
      <c r="D49" s="1104"/>
      <c r="E49" s="1104"/>
      <c r="F49" s="1104"/>
      <c r="G49" s="1104"/>
      <c r="H49" s="1104"/>
      <c r="I49" s="1104"/>
      <c r="J49" s="1104"/>
      <c r="K49" s="1104"/>
      <c r="L49" s="1104"/>
      <c r="M49" s="1104"/>
      <c r="N49" s="1105"/>
      <c r="O49" s="397"/>
    </row>
    <row r="50" spans="1:15" s="406" customFormat="1" ht="23.25" customHeight="1" thickBot="1">
      <c r="A50" s="471"/>
      <c r="B50" s="1106"/>
      <c r="C50" s="1107"/>
      <c r="D50" s="1107"/>
      <c r="E50" s="1107"/>
      <c r="F50" s="1107"/>
      <c r="G50" s="1107"/>
      <c r="H50" s="1107"/>
      <c r="I50" s="1107"/>
      <c r="J50" s="1107"/>
      <c r="K50" s="1107"/>
      <c r="L50" s="1107"/>
      <c r="M50" s="1107"/>
      <c r="N50" s="1108"/>
      <c r="O50" s="405"/>
    </row>
    <row r="51" spans="1:15" s="406" customFormat="1" ht="6.75" customHeight="1" thickTop="1">
      <c r="A51" s="471"/>
      <c r="B51" s="738"/>
      <c r="C51" s="738"/>
      <c r="D51" s="738"/>
      <c r="E51" s="738"/>
      <c r="F51" s="738"/>
      <c r="G51" s="738"/>
      <c r="H51" s="738"/>
      <c r="I51" s="738"/>
      <c r="J51" s="738"/>
      <c r="K51" s="738"/>
      <c r="L51" s="738"/>
      <c r="M51" s="738"/>
      <c r="N51" s="738"/>
      <c r="O51" s="405"/>
    </row>
    <row r="52" spans="1:15" s="412" customFormat="1" ht="24.95" customHeight="1">
      <c r="A52" s="826" t="s">
        <v>1376</v>
      </c>
      <c r="B52" s="407"/>
      <c r="C52" s="408"/>
      <c r="D52" s="408"/>
      <c r="E52" s="408"/>
      <c r="F52" s="408"/>
      <c r="G52" s="408"/>
      <c r="H52" s="408"/>
      <c r="I52" s="408"/>
      <c r="J52" s="408"/>
      <c r="K52" s="408"/>
      <c r="L52" s="409"/>
      <c r="M52" s="410"/>
      <c r="N52" s="411"/>
      <c r="O52" s="732"/>
    </row>
    <row r="53" spans="1:15" s="412" customFormat="1" ht="3" customHeight="1">
      <c r="A53" s="727"/>
      <c r="B53" s="407"/>
      <c r="C53" s="408"/>
      <c r="D53" s="408"/>
      <c r="E53" s="408"/>
      <c r="F53" s="408"/>
      <c r="G53" s="408"/>
      <c r="H53" s="408"/>
      <c r="I53" s="408"/>
      <c r="J53" s="408"/>
      <c r="K53" s="408"/>
      <c r="L53" s="409"/>
      <c r="M53" s="410"/>
      <c r="N53" s="411"/>
      <c r="O53" s="732"/>
    </row>
    <row r="54" spans="1:15" s="412" customFormat="1" ht="24.95" customHeight="1">
      <c r="A54" s="728"/>
      <c r="B54" s="413" t="s">
        <v>272</v>
      </c>
      <c r="C54" s="408"/>
      <c r="D54" s="408"/>
      <c r="E54" s="408"/>
      <c r="F54" s="408"/>
      <c r="G54" s="408"/>
      <c r="H54" s="408"/>
      <c r="I54" s="408"/>
      <c r="J54" s="413" t="s">
        <v>221</v>
      </c>
      <c r="K54" s="1109">
        <f>'PRODUCER INFO '!O41</f>
        <v>0</v>
      </c>
      <c r="L54" s="1110"/>
      <c r="M54" s="413" t="s">
        <v>1368</v>
      </c>
      <c r="N54" s="414"/>
      <c r="O54" s="732"/>
    </row>
    <row r="55" spans="1:15" s="412" customFormat="1" ht="24.95" customHeight="1">
      <c r="A55" s="728"/>
      <c r="B55" s="413" t="s">
        <v>1370</v>
      </c>
      <c r="C55" s="408"/>
      <c r="D55" s="408"/>
      <c r="E55" s="408"/>
      <c r="F55" s="408"/>
      <c r="G55" s="408"/>
      <c r="H55" s="408"/>
      <c r="I55" s="408"/>
      <c r="J55" s="413" t="s">
        <v>221</v>
      </c>
      <c r="K55" s="1114">
        <f>'PRODUCER INFO '!O43</f>
        <v>0</v>
      </c>
      <c r="L55" s="1115"/>
      <c r="M55" s="413" t="s">
        <v>1369</v>
      </c>
      <c r="N55" s="414"/>
      <c r="O55" s="732"/>
    </row>
    <row r="56" spans="1:15" s="412" customFormat="1" ht="21.75" customHeight="1">
      <c r="A56" s="741"/>
      <c r="B56" s="413"/>
      <c r="C56" s="408"/>
      <c r="D56" s="408"/>
      <c r="E56" s="408"/>
      <c r="F56" s="408"/>
      <c r="G56" s="408"/>
      <c r="H56" s="408"/>
      <c r="I56" s="408"/>
      <c r="J56" s="413"/>
      <c r="K56" s="572"/>
      <c r="L56" s="573"/>
      <c r="M56" s="413"/>
      <c r="N56" s="414"/>
      <c r="O56" s="732"/>
    </row>
    <row r="57" spans="1:15" s="418" customFormat="1" ht="30" customHeight="1">
      <c r="A57" s="739" t="s">
        <v>1497</v>
      </c>
      <c r="B57" s="740"/>
      <c r="C57" s="415"/>
      <c r="D57" s="415"/>
      <c r="E57" s="415"/>
      <c r="F57" s="415"/>
      <c r="G57" s="415"/>
      <c r="H57" s="415"/>
      <c r="I57" s="415"/>
      <c r="J57" s="415"/>
      <c r="K57" s="415"/>
      <c r="L57" s="416"/>
      <c r="M57" s="410"/>
      <c r="N57" s="417"/>
      <c r="O57" s="733"/>
    </row>
    <row r="58" spans="1:15" s="412" customFormat="1" ht="14.25" customHeight="1">
      <c r="A58" s="728"/>
      <c r="B58" s="408"/>
      <c r="C58" s="408"/>
      <c r="D58" s="408"/>
      <c r="E58" s="408"/>
      <c r="F58" s="407"/>
      <c r="G58" s="407"/>
      <c r="H58" s="408"/>
      <c r="I58" s="408"/>
      <c r="J58" s="413"/>
      <c r="K58" s="408"/>
      <c r="L58" s="409"/>
      <c r="M58" s="410"/>
      <c r="N58" s="411"/>
      <c r="O58" s="732"/>
    </row>
    <row r="59" spans="1:15" s="412" customFormat="1" ht="27.75" customHeight="1">
      <c r="A59" s="728"/>
      <c r="B59" s="413" t="s">
        <v>273</v>
      </c>
      <c r="C59" s="413"/>
      <c r="D59" s="408"/>
      <c r="E59" s="764">
        <f>K55</f>
        <v>0</v>
      </c>
      <c r="F59" s="413" t="s">
        <v>1374</v>
      </c>
      <c r="G59" s="408"/>
      <c r="H59" s="764" t="str">
        <f>L34</f>
        <v/>
      </c>
      <c r="I59" s="408"/>
      <c r="J59" s="413" t="s">
        <v>221</v>
      </c>
      <c r="K59" s="1116" t="str">
        <f>IF(H59="","",IF(N59&gt;0,ROUND(N59,0)))</f>
        <v/>
      </c>
      <c r="L59" s="1117"/>
      <c r="M59" s="413" t="s">
        <v>224</v>
      </c>
      <c r="N59" s="419" t="str">
        <f>IF(H59="","",E59/H59)</f>
        <v/>
      </c>
      <c r="O59" s="732"/>
    </row>
    <row r="60" spans="1:15" s="424" customFormat="1" ht="24.95" customHeight="1">
      <c r="A60" s="729"/>
      <c r="B60" s="420"/>
      <c r="C60" s="420"/>
      <c r="D60" s="420"/>
      <c r="E60" s="425" t="s">
        <v>1373</v>
      </c>
      <c r="F60" s="413" t="s">
        <v>1375</v>
      </c>
      <c r="G60" s="420"/>
      <c r="H60" s="431" t="s">
        <v>1371</v>
      </c>
      <c r="I60" s="420"/>
      <c r="J60" s="420"/>
      <c r="K60" s="420"/>
      <c r="L60" s="421"/>
      <c r="M60" s="422"/>
      <c r="N60" s="423"/>
      <c r="O60" s="734"/>
    </row>
    <row r="61" spans="1:15" s="424" customFormat="1" ht="24.95" customHeight="1">
      <c r="A61" s="729"/>
      <c r="B61" s="744"/>
      <c r="C61" s="1123" t="s">
        <v>1372</v>
      </c>
      <c r="D61" s="1123"/>
      <c r="E61" s="1123"/>
      <c r="F61" s="1123"/>
      <c r="G61" s="1123"/>
      <c r="H61" s="1123"/>
      <c r="I61" s="1123"/>
      <c r="J61" s="1123"/>
      <c r="K61" s="1123"/>
      <c r="L61" s="1123"/>
      <c r="M61" s="744"/>
      <c r="N61" s="423"/>
      <c r="O61" s="734"/>
    </row>
    <row r="62" spans="1:15" s="427" customFormat="1" ht="27" customHeight="1">
      <c r="A62" s="730"/>
      <c r="B62" s="744"/>
      <c r="C62" s="1123"/>
      <c r="D62" s="1123"/>
      <c r="E62" s="1123"/>
      <c r="F62" s="1123"/>
      <c r="G62" s="1123"/>
      <c r="H62" s="1123"/>
      <c r="I62" s="1123"/>
      <c r="J62" s="1123"/>
      <c r="K62" s="1123"/>
      <c r="L62" s="1123"/>
      <c r="M62" s="744"/>
      <c r="N62" s="426"/>
      <c r="O62" s="735"/>
    </row>
    <row r="63" spans="1:15" s="427" customFormat="1" ht="15.75" customHeight="1">
      <c r="A63" s="762"/>
      <c r="B63" s="744"/>
      <c r="C63" s="745"/>
      <c r="D63" s="745"/>
      <c r="E63" s="745"/>
      <c r="F63" s="745"/>
      <c r="G63" s="745"/>
      <c r="H63" s="745"/>
      <c r="I63" s="745"/>
      <c r="J63" s="745"/>
      <c r="K63" s="745"/>
      <c r="L63" s="745"/>
      <c r="M63" s="744"/>
      <c r="N63" s="426"/>
      <c r="O63" s="735"/>
    </row>
    <row r="64" spans="1:15" s="427" customFormat="1" ht="30" customHeight="1">
      <c r="A64" s="742" t="s">
        <v>1377</v>
      </c>
      <c r="B64" s="743"/>
      <c r="C64" s="425"/>
      <c r="D64" s="425"/>
      <c r="E64" s="425"/>
      <c r="F64" s="425"/>
      <c r="G64" s="425"/>
      <c r="H64" s="425"/>
      <c r="I64" s="425"/>
      <c r="J64" s="425"/>
      <c r="K64" s="425"/>
      <c r="L64" s="428"/>
      <c r="M64" s="428"/>
      <c r="N64" s="426"/>
      <c r="O64" s="735"/>
    </row>
    <row r="65" spans="1:15" s="412" customFormat="1" ht="29.25" customHeight="1">
      <c r="A65" s="728"/>
      <c r="B65" s="413" t="s">
        <v>1440</v>
      </c>
      <c r="C65" s="413"/>
      <c r="D65" s="408"/>
      <c r="E65" s="408"/>
      <c r="F65" s="408"/>
      <c r="G65" s="408"/>
      <c r="H65" s="408"/>
      <c r="I65" s="408"/>
      <c r="J65" s="408"/>
      <c r="K65" s="408"/>
      <c r="L65" s="411"/>
      <c r="M65" s="411"/>
      <c r="N65" s="411"/>
      <c r="O65" s="732"/>
    </row>
    <row r="66" spans="1:15" s="412" customFormat="1" ht="24.75" customHeight="1">
      <c r="A66" s="728"/>
      <c r="B66" s="413" t="s">
        <v>274</v>
      </c>
      <c r="C66" s="413"/>
      <c r="D66" s="413"/>
      <c r="E66" s="408"/>
      <c r="F66" s="408"/>
      <c r="G66" s="408"/>
      <c r="H66" s="429"/>
      <c r="I66" s="408"/>
      <c r="J66" s="408"/>
      <c r="K66" s="408"/>
      <c r="L66" s="409"/>
      <c r="M66" s="410"/>
      <c r="N66" s="411"/>
      <c r="O66" s="732"/>
    </row>
    <row r="67" spans="1:15" s="412" customFormat="1" ht="24.95" customHeight="1">
      <c r="A67" s="728"/>
      <c r="B67" s="413"/>
      <c r="C67" s="1124" t="s">
        <v>1378</v>
      </c>
      <c r="D67" s="1124"/>
      <c r="E67" s="408"/>
      <c r="F67" s="408"/>
      <c r="G67" s="411" t="e">
        <f>IF(E68&gt;0,ROUND(+E68*(H68),2),IF(H68&gt;K55,K55,2))</f>
        <v>#VALUE!</v>
      </c>
      <c r="H67" s="408"/>
      <c r="I67" s="408"/>
      <c r="J67" s="408"/>
      <c r="K67" s="1118" t="str">
        <f>IF(E68="","",IF(G67&gt;K55,K55,G67))</f>
        <v/>
      </c>
      <c r="L67" s="1119"/>
      <c r="M67" s="410"/>
      <c r="N67" s="411"/>
      <c r="O67" s="732"/>
    </row>
    <row r="68" spans="1:15" s="412" customFormat="1" ht="31.5" customHeight="1">
      <c r="A68" s="728"/>
      <c r="B68" s="413"/>
      <c r="C68" s="1124"/>
      <c r="D68" s="1124"/>
      <c r="E68" s="1121" t="str">
        <f>L34</f>
        <v/>
      </c>
      <c r="F68" s="1122"/>
      <c r="G68" s="413" t="s">
        <v>1379</v>
      </c>
      <c r="H68" s="765">
        <f>IF(I68&lt;=K55,I68,K55)</f>
        <v>0</v>
      </c>
      <c r="I68" s="456">
        <f>IF('PRODUCER INFO '!Q55="SURFACE",5,15)</f>
        <v>15</v>
      </c>
      <c r="J68" s="413" t="s">
        <v>221</v>
      </c>
      <c r="K68" s="1120"/>
      <c r="L68" s="1120"/>
      <c r="M68" s="413" t="s">
        <v>225</v>
      </c>
      <c r="N68" s="449" t="e">
        <f>IF(E68&gt;0,ROUND(+E68*(H68),2),IF(K67&gt;K55,K55,2))</f>
        <v>#VALUE!</v>
      </c>
      <c r="O68" s="736"/>
    </row>
    <row r="69" spans="1:15" s="412" customFormat="1" ht="27" customHeight="1">
      <c r="A69" s="731"/>
      <c r="B69" s="420"/>
      <c r="C69" s="420"/>
      <c r="D69" s="420"/>
      <c r="E69" s="1126" t="s">
        <v>1371</v>
      </c>
      <c r="F69" s="1127"/>
      <c r="G69" s="430"/>
      <c r="H69" s="431" t="s">
        <v>1380</v>
      </c>
      <c r="I69" s="432"/>
      <c r="J69" s="420"/>
      <c r="K69" s="1128" t="e">
        <f>IF(E71-H71&gt;0.5,(+E71-H71),0)</f>
        <v>#VALUE!</v>
      </c>
      <c r="L69" s="1129"/>
      <c r="M69" s="433"/>
      <c r="N69" s="434"/>
      <c r="O69" s="737"/>
    </row>
    <row r="70" spans="1:15" s="412" customFormat="1" ht="24.95" customHeight="1">
      <c r="A70" s="728"/>
      <c r="B70" s="413" t="s">
        <v>275</v>
      </c>
      <c r="C70" s="413"/>
      <c r="D70" s="413"/>
      <c r="E70" s="409"/>
      <c r="F70" s="435"/>
      <c r="G70" s="409"/>
      <c r="H70" s="409"/>
      <c r="I70" s="408"/>
      <c r="J70" s="413"/>
      <c r="K70" s="1130"/>
      <c r="L70" s="1130"/>
      <c r="M70" s="410"/>
      <c r="N70" s="411"/>
      <c r="O70" s="732"/>
    </row>
    <row r="71" spans="1:15" s="412" customFormat="1" ht="37.5" customHeight="1">
      <c r="A71" s="728"/>
      <c r="B71" s="413"/>
      <c r="C71" s="1125" t="s">
        <v>1439</v>
      </c>
      <c r="D71" s="1125"/>
      <c r="E71" s="1121">
        <f>K55</f>
        <v>0</v>
      </c>
      <c r="F71" s="1122"/>
      <c r="G71" s="436" t="s">
        <v>1381</v>
      </c>
      <c r="H71" s="764" t="str">
        <f>K67</f>
        <v/>
      </c>
      <c r="I71" s="408"/>
      <c r="J71" s="413" t="s">
        <v>221</v>
      </c>
      <c r="K71" s="1131"/>
      <c r="L71" s="1131"/>
      <c r="M71" s="413" t="s">
        <v>225</v>
      </c>
      <c r="N71" s="414"/>
      <c r="O71" s="732"/>
    </row>
    <row r="72" spans="1:15" s="412" customFormat="1" ht="27" customHeight="1">
      <c r="A72" s="731"/>
      <c r="B72" s="425"/>
      <c r="C72" s="425"/>
      <c r="D72" s="432"/>
      <c r="E72" s="1132" t="s">
        <v>1382</v>
      </c>
      <c r="F72" s="1127"/>
      <c r="G72" s="432"/>
      <c r="H72" s="437" t="s">
        <v>1383</v>
      </c>
      <c r="I72" s="432"/>
      <c r="J72" s="420"/>
      <c r="K72" s="1128">
        <f>'PARCEL INFO Sect VI'!L103</f>
        <v>0</v>
      </c>
      <c r="L72" s="1133"/>
      <c r="M72" s="433"/>
      <c r="N72" s="434"/>
      <c r="O72" s="737"/>
    </row>
    <row r="73" spans="1:15" s="412" customFormat="1" ht="24.95" customHeight="1">
      <c r="A73" s="728"/>
      <c r="B73" s="413" t="s">
        <v>276</v>
      </c>
      <c r="C73" s="413"/>
      <c r="D73" s="408"/>
      <c r="E73" s="408"/>
      <c r="F73" s="408"/>
      <c r="G73" s="408"/>
      <c r="H73" s="408"/>
      <c r="I73" s="408"/>
      <c r="J73" s="413" t="s">
        <v>221</v>
      </c>
      <c r="K73" s="1131"/>
      <c r="L73" s="1131"/>
      <c r="M73" s="413" t="s">
        <v>225</v>
      </c>
      <c r="N73" s="414"/>
      <c r="O73" s="732"/>
    </row>
    <row r="74" spans="1:15" s="412" customFormat="1" ht="24.95" customHeight="1">
      <c r="A74" s="728"/>
      <c r="B74" s="438"/>
      <c r="C74" s="413"/>
      <c r="D74" s="408"/>
      <c r="E74" s="408"/>
      <c r="F74" s="408"/>
      <c r="G74" s="408"/>
      <c r="H74" s="408"/>
      <c r="I74" s="408"/>
      <c r="J74" s="413"/>
      <c r="K74" s="1111">
        <f>'PARCEL INFO Sect VI'!N103</f>
        <v>0</v>
      </c>
      <c r="L74" s="1112"/>
      <c r="M74" s="413"/>
      <c r="N74" s="411"/>
      <c r="O74" s="732"/>
    </row>
    <row r="75" spans="1:15" s="412" customFormat="1" ht="24.95" customHeight="1">
      <c r="A75" s="728"/>
      <c r="B75" s="413" t="s">
        <v>277</v>
      </c>
      <c r="C75" s="413"/>
      <c r="D75" s="408"/>
      <c r="E75" s="408"/>
      <c r="F75" s="408"/>
      <c r="G75" s="408"/>
      <c r="H75" s="408"/>
      <c r="I75" s="408"/>
      <c r="J75" s="413" t="s">
        <v>221</v>
      </c>
      <c r="K75" s="1113"/>
      <c r="L75" s="1113"/>
      <c r="M75" s="413" t="s">
        <v>225</v>
      </c>
      <c r="N75" s="414"/>
      <c r="O75" s="732"/>
    </row>
    <row r="76" spans="1:15" s="412" customFormat="1" ht="24.95" customHeight="1">
      <c r="A76" s="728"/>
      <c r="B76" s="438"/>
      <c r="C76" s="413"/>
      <c r="D76" s="408"/>
      <c r="E76" s="408"/>
      <c r="F76" s="408"/>
      <c r="G76" s="408"/>
      <c r="H76" s="408"/>
      <c r="I76" s="408"/>
      <c r="J76" s="413"/>
      <c r="K76" s="1111">
        <f>'PARCEL INFO Sect VI'!P103</f>
        <v>0</v>
      </c>
      <c r="L76" s="1112"/>
      <c r="M76" s="413"/>
      <c r="N76" s="411"/>
      <c r="O76" s="732"/>
    </row>
    <row r="77" spans="1:15" s="412" customFormat="1" ht="24.95" customHeight="1">
      <c r="A77" s="728"/>
      <c r="B77" s="413" t="s">
        <v>278</v>
      </c>
      <c r="C77" s="413"/>
      <c r="D77" s="408"/>
      <c r="E77" s="408"/>
      <c r="F77" s="408"/>
      <c r="G77" s="408"/>
      <c r="H77" s="408"/>
      <c r="I77" s="408"/>
      <c r="J77" s="413" t="s">
        <v>221</v>
      </c>
      <c r="K77" s="1113"/>
      <c r="L77" s="1113"/>
      <c r="M77" s="413" t="s">
        <v>225</v>
      </c>
      <c r="N77" s="414"/>
      <c r="O77" s="732"/>
    </row>
    <row r="78" spans="1:15" s="412" customFormat="1" ht="24.95" customHeight="1">
      <c r="A78" s="728"/>
      <c r="B78" s="438"/>
      <c r="C78" s="413"/>
      <c r="D78" s="407"/>
      <c r="E78" s="408"/>
      <c r="F78" s="408"/>
      <c r="G78" s="408"/>
      <c r="H78" s="408"/>
      <c r="I78" s="408"/>
      <c r="J78" s="408"/>
      <c r="K78" s="439"/>
      <c r="L78" s="440"/>
      <c r="M78" s="408"/>
      <c r="N78" s="414"/>
      <c r="O78" s="732"/>
    </row>
    <row r="79" spans="1:15" s="412" customFormat="1" ht="24.95" customHeight="1">
      <c r="A79" s="728"/>
      <c r="B79" s="746" t="s">
        <v>1453</v>
      </c>
      <c r="C79" s="747"/>
      <c r="D79" s="741"/>
      <c r="E79" s="741"/>
      <c r="F79" s="741"/>
      <c r="G79" s="741"/>
      <c r="H79" s="741"/>
      <c r="I79" s="741"/>
      <c r="J79" s="741"/>
      <c r="K79" s="748"/>
      <c r="L79" s="749"/>
      <c r="M79" s="741"/>
      <c r="N79" s="750"/>
      <c r="O79" s="751"/>
    </row>
    <row r="80" spans="1:15" s="369" customFormat="1" ht="24.95" customHeight="1" thickBot="1">
      <c r="A80" s="752"/>
      <c r="B80" s="753"/>
      <c r="C80" s="754"/>
      <c r="D80" s="754"/>
      <c r="E80" s="754"/>
      <c r="F80" s="754"/>
      <c r="G80" s="754"/>
      <c r="H80" s="754"/>
      <c r="I80" s="754"/>
      <c r="J80" s="754"/>
      <c r="K80" s="754"/>
      <c r="L80" s="754"/>
      <c r="M80" s="754"/>
      <c r="N80" s="754"/>
      <c r="O80" s="755"/>
    </row>
    <row r="81" spans="1:15" ht="35.1" customHeight="1" thickTop="1">
      <c r="A81" s="376"/>
      <c r="B81" s="376"/>
      <c r="C81" s="374"/>
      <c r="D81" s="376"/>
      <c r="E81" s="376"/>
      <c r="F81" s="376"/>
      <c r="G81" s="376"/>
      <c r="H81" s="380"/>
      <c r="I81" s="376"/>
      <c r="J81" s="376"/>
      <c r="K81" s="376"/>
      <c r="L81" s="441"/>
      <c r="M81" s="376"/>
      <c r="N81" s="376"/>
      <c r="O81" s="376"/>
    </row>
    <row r="82" spans="1:15" ht="35.1" customHeight="1">
      <c r="A82" s="380"/>
      <c r="B82" s="442"/>
      <c r="C82" s="376"/>
      <c r="D82" s="376"/>
      <c r="E82" s="376"/>
      <c r="F82" s="376"/>
      <c r="G82" s="376"/>
      <c r="H82" s="376"/>
      <c r="I82" s="376"/>
      <c r="J82" s="376"/>
      <c r="K82" s="376"/>
      <c r="L82" s="376"/>
      <c r="M82" s="376"/>
      <c r="N82" s="376"/>
      <c r="O82" s="376"/>
    </row>
    <row r="84" spans="1:15" ht="35.1" customHeight="1">
      <c r="A84" s="443"/>
      <c r="B84" s="443"/>
      <c r="C84" s="443"/>
      <c r="D84" s="443"/>
      <c r="E84" s="443"/>
      <c r="F84" s="443"/>
      <c r="G84" s="443"/>
      <c r="I84" s="444"/>
    </row>
    <row r="86" spans="1:15" ht="35.1" customHeight="1">
      <c r="A86" s="443"/>
      <c r="B86" s="443"/>
    </row>
    <row r="87" spans="1:15" ht="35.1" customHeight="1">
      <c r="A87" s="444"/>
      <c r="B87" s="445"/>
      <c r="D87" s="446"/>
      <c r="E87" s="446"/>
      <c r="F87" s="446"/>
      <c r="G87" s="446"/>
      <c r="H87" s="446"/>
      <c r="I87" s="446"/>
      <c r="J87" s="446"/>
      <c r="K87" s="446"/>
      <c r="L87" s="446"/>
      <c r="M87" s="446"/>
      <c r="N87" s="444"/>
      <c r="O87" s="444"/>
    </row>
    <row r="88" spans="1:15" ht="35.1" customHeight="1">
      <c r="A88" s="444"/>
      <c r="B88" s="447"/>
      <c r="C88" s="448"/>
      <c r="D88" s="448"/>
      <c r="E88" s="448"/>
      <c r="F88" s="448"/>
      <c r="G88" s="448"/>
      <c r="H88" s="448"/>
      <c r="I88" s="448"/>
      <c r="J88" s="448"/>
      <c r="K88" s="448"/>
      <c r="L88" s="444"/>
      <c r="M88" s="444"/>
      <c r="N88" s="444"/>
      <c r="O88" s="444"/>
    </row>
    <row r="89" spans="1:15" ht="35.1" customHeight="1">
      <c r="A89" s="444"/>
      <c r="B89" s="447"/>
      <c r="C89" s="448"/>
      <c r="D89" s="448"/>
      <c r="E89" s="448"/>
      <c r="F89" s="448"/>
      <c r="G89" s="448"/>
      <c r="H89" s="448"/>
      <c r="I89" s="448"/>
      <c r="J89" s="448"/>
      <c r="K89" s="448"/>
      <c r="L89" s="444"/>
      <c r="M89" s="444"/>
      <c r="N89" s="444"/>
      <c r="O89" s="444"/>
    </row>
    <row r="90" spans="1:15" ht="35.1" customHeight="1">
      <c r="A90" s="444"/>
      <c r="B90" s="447"/>
      <c r="C90" s="448"/>
      <c r="D90" s="448"/>
      <c r="E90" s="448"/>
      <c r="F90" s="448"/>
      <c r="G90" s="448"/>
      <c r="H90" s="448"/>
      <c r="I90" s="448"/>
      <c r="J90" s="448"/>
      <c r="K90" s="448"/>
      <c r="L90" s="444"/>
      <c r="M90" s="444"/>
      <c r="N90" s="444"/>
      <c r="O90" s="444"/>
    </row>
    <row r="91" spans="1:15" ht="35.1" customHeight="1">
      <c r="A91" s="444"/>
      <c r="B91" s="447"/>
      <c r="C91" s="448"/>
      <c r="D91" s="448"/>
      <c r="E91" s="448"/>
      <c r="F91" s="448"/>
      <c r="G91" s="448"/>
      <c r="H91" s="448"/>
      <c r="I91" s="448"/>
      <c r="J91" s="448"/>
      <c r="K91" s="448"/>
      <c r="L91" s="444"/>
      <c r="M91" s="444"/>
      <c r="N91" s="444"/>
      <c r="O91" s="444"/>
    </row>
    <row r="92" spans="1:15" ht="35.1" customHeight="1">
      <c r="A92" s="444"/>
      <c r="B92" s="447"/>
      <c r="C92" s="448"/>
      <c r="D92" s="448"/>
      <c r="E92" s="448"/>
      <c r="F92" s="448"/>
      <c r="G92" s="448"/>
      <c r="H92" s="448"/>
      <c r="I92" s="448"/>
      <c r="J92" s="448"/>
      <c r="K92" s="448"/>
      <c r="L92" s="444"/>
      <c r="M92" s="444"/>
      <c r="N92" s="444"/>
      <c r="O92" s="444"/>
    </row>
    <row r="93" spans="1:15" ht="35.1" customHeight="1">
      <c r="A93" s="444"/>
      <c r="B93" s="447"/>
      <c r="C93" s="448"/>
      <c r="D93" s="448"/>
      <c r="E93" s="448"/>
      <c r="F93" s="448"/>
      <c r="G93" s="448"/>
      <c r="H93" s="448"/>
      <c r="I93" s="448"/>
      <c r="J93" s="448"/>
      <c r="K93" s="448"/>
      <c r="L93" s="444"/>
      <c r="M93" s="444"/>
      <c r="N93" s="444"/>
      <c r="O93" s="444"/>
    </row>
    <row r="94" spans="1:15" ht="35.1" customHeight="1">
      <c r="A94" s="444"/>
      <c r="B94" s="447"/>
      <c r="C94" s="448"/>
      <c r="D94" s="448"/>
      <c r="E94" s="448"/>
      <c r="F94" s="448"/>
      <c r="G94" s="448"/>
      <c r="H94" s="448"/>
      <c r="I94" s="448"/>
      <c r="J94" s="448"/>
      <c r="K94" s="448"/>
      <c r="L94" s="444"/>
      <c r="M94" s="444"/>
      <c r="N94" s="444"/>
      <c r="O94" s="444"/>
    </row>
    <row r="95" spans="1:15" ht="35.1" customHeight="1">
      <c r="A95" s="444"/>
      <c r="B95" s="447"/>
      <c r="C95" s="448"/>
      <c r="D95" s="448"/>
      <c r="E95" s="448"/>
      <c r="F95" s="448"/>
      <c r="G95" s="448"/>
      <c r="H95" s="448"/>
      <c r="I95" s="448"/>
      <c r="J95" s="448"/>
      <c r="K95" s="448"/>
      <c r="L95" s="444"/>
      <c r="M95" s="444"/>
      <c r="N95" s="444"/>
      <c r="O95" s="444"/>
    </row>
    <row r="96" spans="1:15" ht="35.1" customHeight="1">
      <c r="A96" s="444"/>
      <c r="B96" s="447"/>
      <c r="C96" s="448"/>
      <c r="D96" s="448"/>
      <c r="E96" s="448"/>
      <c r="F96" s="448"/>
      <c r="G96" s="448"/>
      <c r="H96" s="448"/>
      <c r="I96" s="448"/>
      <c r="J96" s="448"/>
      <c r="K96" s="448"/>
      <c r="L96" s="443"/>
      <c r="M96" s="443"/>
    </row>
    <row r="97" spans="1:13" ht="35.1" customHeight="1">
      <c r="A97" s="444"/>
      <c r="B97" s="447"/>
      <c r="C97" s="448"/>
      <c r="D97" s="448"/>
      <c r="E97" s="448"/>
      <c r="F97" s="448"/>
      <c r="G97" s="448"/>
      <c r="H97" s="448"/>
      <c r="I97" s="448"/>
      <c r="J97" s="448"/>
      <c r="K97" s="448"/>
      <c r="L97" s="443"/>
      <c r="M97" s="443"/>
    </row>
    <row r="98" spans="1:13" ht="35.1" customHeight="1">
      <c r="A98" s="444"/>
      <c r="B98" s="447"/>
      <c r="C98" s="448"/>
      <c r="D98" s="448"/>
      <c r="E98" s="448"/>
      <c r="F98" s="448"/>
      <c r="G98" s="448"/>
      <c r="H98" s="448"/>
      <c r="I98" s="448"/>
      <c r="J98" s="448"/>
      <c r="K98" s="448"/>
      <c r="L98" s="443"/>
      <c r="M98" s="443"/>
    </row>
    <row r="99" spans="1:13" ht="35.1" customHeight="1">
      <c r="A99" s="444"/>
      <c r="B99" s="447"/>
      <c r="C99" s="448"/>
      <c r="D99" s="448"/>
      <c r="E99" s="448"/>
      <c r="F99" s="448"/>
      <c r="G99" s="448"/>
      <c r="H99" s="448"/>
      <c r="I99" s="448"/>
      <c r="J99" s="448"/>
      <c r="K99" s="448"/>
      <c r="L99" s="443"/>
      <c r="M99" s="443"/>
    </row>
    <row r="100" spans="1:13" ht="35.1" customHeight="1">
      <c r="A100" s="444"/>
      <c r="B100" s="447"/>
      <c r="C100" s="448"/>
      <c r="D100" s="448"/>
      <c r="E100" s="448"/>
      <c r="F100" s="448"/>
      <c r="G100" s="448"/>
      <c r="H100" s="448"/>
      <c r="I100" s="448"/>
      <c r="J100" s="448"/>
      <c r="K100" s="448"/>
      <c r="L100" s="443"/>
      <c r="M100" s="443"/>
    </row>
    <row r="101" spans="1:13" ht="35.1" customHeight="1">
      <c r="A101" s="444"/>
      <c r="B101" s="447"/>
      <c r="C101" s="448"/>
      <c r="D101" s="448"/>
      <c r="E101" s="448"/>
      <c r="F101" s="448"/>
      <c r="G101" s="448"/>
      <c r="H101" s="448"/>
      <c r="I101" s="448"/>
      <c r="J101" s="448"/>
      <c r="K101" s="448"/>
      <c r="L101" s="443"/>
      <c r="M101" s="443"/>
    </row>
    <row r="102" spans="1:13" ht="35.1" customHeight="1">
      <c r="A102" s="444"/>
      <c r="B102" s="447"/>
      <c r="C102" s="448"/>
      <c r="D102" s="448"/>
      <c r="E102" s="448"/>
      <c r="F102" s="448"/>
      <c r="G102" s="448"/>
      <c r="H102" s="448"/>
      <c r="I102" s="448"/>
      <c r="J102" s="448"/>
      <c r="K102" s="448"/>
      <c r="L102" s="443"/>
      <c r="M102" s="443"/>
    </row>
    <row r="103" spans="1:13" ht="35.1" customHeight="1">
      <c r="A103" s="444"/>
      <c r="B103" s="447"/>
      <c r="C103" s="448"/>
      <c r="D103" s="448"/>
      <c r="E103" s="448"/>
      <c r="F103" s="448"/>
      <c r="G103" s="448"/>
      <c r="H103" s="448"/>
      <c r="I103" s="448"/>
      <c r="J103" s="448"/>
      <c r="K103" s="448"/>
      <c r="L103" s="443"/>
      <c r="M103" s="443"/>
    </row>
    <row r="104" spans="1:13" ht="35.1" customHeight="1">
      <c r="A104" s="444"/>
      <c r="B104" s="447"/>
      <c r="C104" s="448"/>
      <c r="D104" s="448"/>
      <c r="E104" s="448"/>
      <c r="F104" s="448"/>
      <c r="G104" s="448"/>
      <c r="H104" s="448"/>
      <c r="I104" s="448"/>
      <c r="J104" s="448"/>
      <c r="K104" s="448"/>
      <c r="L104" s="443"/>
      <c r="M104" s="443"/>
    </row>
    <row r="105" spans="1:13" ht="35.1" customHeight="1">
      <c r="A105" s="444"/>
      <c r="B105" s="447"/>
      <c r="C105" s="448"/>
      <c r="D105" s="448"/>
      <c r="E105" s="448"/>
      <c r="F105" s="448"/>
      <c r="G105" s="448"/>
      <c r="H105" s="448"/>
      <c r="I105" s="448"/>
      <c r="J105" s="448"/>
      <c r="K105" s="448"/>
      <c r="L105" s="443"/>
      <c r="M105" s="443"/>
    </row>
    <row r="106" spans="1:13" ht="35.1" customHeight="1">
      <c r="A106" s="444"/>
      <c r="B106" s="447"/>
      <c r="C106" s="448"/>
      <c r="D106" s="448"/>
      <c r="E106" s="448"/>
      <c r="F106" s="448"/>
      <c r="G106" s="448"/>
      <c r="H106" s="448"/>
      <c r="I106" s="448"/>
      <c r="J106" s="448"/>
      <c r="K106" s="448"/>
      <c r="L106" s="443"/>
      <c r="M106" s="443"/>
    </row>
    <row r="107" spans="1:13" ht="35.1" customHeight="1">
      <c r="A107" s="444"/>
      <c r="B107" s="447"/>
      <c r="C107" s="448"/>
      <c r="D107" s="448"/>
      <c r="E107" s="448"/>
      <c r="F107" s="448"/>
      <c r="G107" s="448"/>
      <c r="H107" s="448"/>
      <c r="I107" s="448"/>
      <c r="J107" s="448"/>
      <c r="K107" s="448"/>
      <c r="L107" s="443"/>
      <c r="M107" s="443"/>
    </row>
    <row r="108" spans="1:13" ht="35.1" customHeight="1">
      <c r="A108" s="444"/>
      <c r="B108" s="447"/>
      <c r="C108" s="448"/>
      <c r="D108" s="448"/>
      <c r="E108" s="448"/>
      <c r="F108" s="448"/>
      <c r="G108" s="448"/>
      <c r="H108" s="448"/>
      <c r="I108" s="448"/>
      <c r="J108" s="448"/>
      <c r="K108" s="448"/>
      <c r="L108" s="443"/>
      <c r="M108" s="443"/>
    </row>
    <row r="109" spans="1:13" ht="35.1" customHeight="1">
      <c r="A109" s="443"/>
      <c r="B109" s="443"/>
    </row>
    <row r="110" spans="1:13" ht="35.1" customHeight="1">
      <c r="A110" s="443"/>
      <c r="B110" s="443"/>
    </row>
    <row r="111" spans="1:13" ht="35.1" customHeight="1">
      <c r="A111" s="443"/>
      <c r="B111" s="443"/>
    </row>
    <row r="112" spans="1:13" ht="35.1" customHeight="1">
      <c r="A112" s="443"/>
      <c r="B112" s="443"/>
    </row>
    <row r="113" spans="1:2" ht="35.1" customHeight="1">
      <c r="A113" s="443"/>
      <c r="B113" s="443"/>
    </row>
    <row r="114" spans="1:2" ht="35.1" customHeight="1">
      <c r="A114" s="443"/>
      <c r="B114" s="443"/>
    </row>
    <row r="115" spans="1:2" ht="35.1" customHeight="1">
      <c r="A115" s="443"/>
      <c r="B115" s="443"/>
    </row>
    <row r="116" spans="1:2" ht="35.1" customHeight="1">
      <c r="A116" s="443"/>
      <c r="B116" s="443"/>
    </row>
    <row r="117" spans="1:2" ht="35.1" customHeight="1">
      <c r="A117" s="443"/>
      <c r="B117" s="443"/>
    </row>
    <row r="118" spans="1:2" ht="35.1" customHeight="1">
      <c r="A118" s="443"/>
      <c r="B118" s="443"/>
    </row>
    <row r="119" spans="1:2" ht="35.1" customHeight="1">
      <c r="A119" s="443"/>
      <c r="B119" s="443"/>
    </row>
    <row r="120" spans="1:2" ht="35.1" customHeight="1">
      <c r="A120" s="443"/>
      <c r="B120" s="443"/>
    </row>
    <row r="121" spans="1:2" ht="35.1" customHeight="1">
      <c r="A121" s="443"/>
      <c r="B121" s="443"/>
    </row>
    <row r="122" spans="1:2" ht="35.1" customHeight="1">
      <c r="A122" s="443"/>
      <c r="B122" s="443"/>
    </row>
    <row r="123" spans="1:2" ht="35.1" customHeight="1">
      <c r="A123" s="443"/>
      <c r="B123" s="443"/>
    </row>
    <row r="124" spans="1:2" ht="35.1" customHeight="1">
      <c r="A124" s="443"/>
      <c r="B124" s="443"/>
    </row>
    <row r="125" spans="1:2" ht="35.1" customHeight="1">
      <c r="A125" s="443"/>
      <c r="B125" s="443"/>
    </row>
    <row r="126" spans="1:2" ht="35.1" customHeight="1">
      <c r="A126" s="443"/>
      <c r="B126" s="443"/>
    </row>
    <row r="127" spans="1:2" ht="35.1" customHeight="1">
      <c r="A127" s="443"/>
      <c r="B127" s="443"/>
    </row>
    <row r="128" spans="1:2" ht="35.1" customHeight="1">
      <c r="A128" s="443"/>
      <c r="B128" s="443"/>
    </row>
    <row r="129" spans="1:2" ht="35.1" customHeight="1">
      <c r="A129" s="443"/>
      <c r="B129" s="443"/>
    </row>
    <row r="130" spans="1:2" ht="35.1" customHeight="1">
      <c r="A130" s="443"/>
      <c r="B130" s="443"/>
    </row>
    <row r="131" spans="1:2" ht="35.1" customHeight="1">
      <c r="A131" s="443"/>
      <c r="B131" s="443"/>
    </row>
    <row r="132" spans="1:2" ht="35.1" customHeight="1">
      <c r="A132" s="443"/>
      <c r="B132" s="443"/>
    </row>
    <row r="133" spans="1:2" ht="35.1" customHeight="1">
      <c r="A133" s="443"/>
      <c r="B133" s="443"/>
    </row>
    <row r="134" spans="1:2" ht="35.1" customHeight="1">
      <c r="A134" s="443"/>
      <c r="B134" s="443"/>
    </row>
    <row r="135" spans="1:2" ht="35.1" customHeight="1">
      <c r="A135" s="443"/>
      <c r="B135" s="443"/>
    </row>
    <row r="136" spans="1:2" ht="35.1" customHeight="1">
      <c r="A136" s="443"/>
      <c r="B136" s="443"/>
    </row>
    <row r="137" spans="1:2" ht="35.1" customHeight="1">
      <c r="A137" s="443"/>
      <c r="B137" s="443"/>
    </row>
    <row r="138" spans="1:2" ht="35.1" customHeight="1">
      <c r="A138" s="443"/>
      <c r="B138" s="443"/>
    </row>
    <row r="139" spans="1:2" ht="35.1" customHeight="1">
      <c r="A139" s="443"/>
      <c r="B139" s="443"/>
    </row>
    <row r="140" spans="1:2" ht="35.1" customHeight="1">
      <c r="A140" s="443"/>
      <c r="B140" s="443"/>
    </row>
    <row r="141" spans="1:2" ht="35.1" customHeight="1">
      <c r="A141" s="443"/>
      <c r="B141" s="443"/>
    </row>
    <row r="142" spans="1:2" ht="35.1" customHeight="1">
      <c r="A142" s="443"/>
      <c r="B142" s="443"/>
    </row>
    <row r="143" spans="1:2" ht="35.1" customHeight="1">
      <c r="A143" s="443"/>
      <c r="B143" s="443"/>
    </row>
    <row r="144" spans="1:2" ht="35.1" customHeight="1">
      <c r="A144" s="443"/>
      <c r="B144" s="443"/>
    </row>
    <row r="145" spans="1:2" ht="35.1" customHeight="1">
      <c r="A145" s="443"/>
      <c r="B145" s="443"/>
    </row>
    <row r="146" spans="1:2" ht="35.1" customHeight="1">
      <c r="A146" s="443"/>
      <c r="B146" s="443"/>
    </row>
    <row r="147" spans="1:2" ht="35.1" customHeight="1">
      <c r="A147" s="443"/>
      <c r="B147" s="443"/>
    </row>
    <row r="148" spans="1:2" ht="35.1" customHeight="1">
      <c r="A148" s="443"/>
      <c r="B148" s="443"/>
    </row>
    <row r="149" spans="1:2" ht="35.1" customHeight="1">
      <c r="A149" s="443"/>
      <c r="B149" s="443"/>
    </row>
    <row r="150" spans="1:2" ht="35.1" customHeight="1">
      <c r="A150" s="443"/>
      <c r="B150" s="443"/>
    </row>
    <row r="151" spans="1:2" ht="35.1" customHeight="1">
      <c r="A151" s="443"/>
      <c r="B151" s="443"/>
    </row>
    <row r="152" spans="1:2" ht="35.1" customHeight="1">
      <c r="A152" s="443"/>
      <c r="B152" s="443"/>
    </row>
    <row r="153" spans="1:2" ht="35.1" customHeight="1">
      <c r="A153" s="443"/>
      <c r="B153" s="443"/>
    </row>
    <row r="154" spans="1:2" ht="35.1" customHeight="1">
      <c r="A154" s="443"/>
      <c r="B154" s="443"/>
    </row>
    <row r="155" spans="1:2" ht="35.1" customHeight="1">
      <c r="A155" s="443"/>
      <c r="B155" s="443"/>
    </row>
    <row r="156" spans="1:2" ht="35.1" customHeight="1">
      <c r="A156" s="443"/>
      <c r="B156" s="443"/>
    </row>
    <row r="157" spans="1:2" ht="35.1" customHeight="1">
      <c r="A157" s="443"/>
      <c r="B157" s="443"/>
    </row>
  </sheetData>
  <protectedRanges>
    <protectedRange password="C4D2" sqref="F43:G44 L43:N44 E45:N45" name="Range2_1"/>
    <protectedRange password="C4D2" sqref="G5:I5 G7:I7 G9:I9 L5:M5 L7:M7 L9:M9" name="Range1_1"/>
  </protectedRanges>
  <mergeCells count="59">
    <mergeCell ref="K76:L77"/>
    <mergeCell ref="E69:F69"/>
    <mergeCell ref="K69:L71"/>
    <mergeCell ref="E71:F71"/>
    <mergeCell ref="E72:F72"/>
    <mergeCell ref="K72:L73"/>
    <mergeCell ref="F43:G43"/>
    <mergeCell ref="E45:N45"/>
    <mergeCell ref="B49:N50"/>
    <mergeCell ref="K54:L54"/>
    <mergeCell ref="K74:L75"/>
    <mergeCell ref="K55:L55"/>
    <mergeCell ref="K59:L59"/>
    <mergeCell ref="K67:L68"/>
    <mergeCell ref="E68:F68"/>
    <mergeCell ref="C61:L62"/>
    <mergeCell ref="C67:D68"/>
    <mergeCell ref="C71:D71"/>
    <mergeCell ref="C34:F34"/>
    <mergeCell ref="I34:J34"/>
    <mergeCell ref="L34:M34"/>
    <mergeCell ref="A41:N42"/>
    <mergeCell ref="D24:F24"/>
    <mergeCell ref="K24:L24"/>
    <mergeCell ref="K25:L25"/>
    <mergeCell ref="A26:A29"/>
    <mergeCell ref="B26:H29"/>
    <mergeCell ref="L35:M35"/>
    <mergeCell ref="B19:C19"/>
    <mergeCell ref="D19:F19"/>
    <mergeCell ref="H19:H23"/>
    <mergeCell ref="K19:L19"/>
    <mergeCell ref="D22:F22"/>
    <mergeCell ref="K22:L22"/>
    <mergeCell ref="B23:C23"/>
    <mergeCell ref="D23:F23"/>
    <mergeCell ref="K23:L23"/>
    <mergeCell ref="D20:F20"/>
    <mergeCell ref="K20:L20"/>
    <mergeCell ref="B21:C21"/>
    <mergeCell ref="D21:F21"/>
    <mergeCell ref="K21:L21"/>
    <mergeCell ref="B14:N15"/>
    <mergeCell ref="G7:I7"/>
    <mergeCell ref="J7:K7"/>
    <mergeCell ref="L7:M7"/>
    <mergeCell ref="G8:I8"/>
    <mergeCell ref="L8:M8"/>
    <mergeCell ref="G9:I9"/>
    <mergeCell ref="J9:K9"/>
    <mergeCell ref="L9:M9"/>
    <mergeCell ref="G10:I10"/>
    <mergeCell ref="L10:M10"/>
    <mergeCell ref="L2:N2"/>
    <mergeCell ref="G5:I5"/>
    <mergeCell ref="J5:K5"/>
    <mergeCell ref="L5:M5"/>
    <mergeCell ref="G6:I6"/>
    <mergeCell ref="L6:M6"/>
  </mergeCells>
  <phoneticPr fontId="150" type="noConversion"/>
  <conditionalFormatting sqref="M19">
    <cfRule type="cellIs" priority="1" stopIfTrue="1" operator="greaterThan">
      <formula>$H$7&gt;0</formula>
    </cfRule>
    <cfRule type="cellIs" priority="2" stopIfTrue="1" operator="greaterThan">
      <formula>$H$9&gt;0</formula>
    </cfRule>
  </conditionalFormatting>
  <pageMargins left="0.75" right="0.75" top="1" bottom="1" header="0.5" footer="0.5"/>
  <pageSetup scale="30" orientation="portrait" r:id="rId1"/>
  <headerFooter alignWithMargins="0"/>
  <rowBreaks count="1" manualBreakCount="1">
    <brk id="79"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10"/>
  <sheetViews>
    <sheetView showGridLines="0" zoomScale="40" zoomScaleNormal="40" zoomScaleSheetLayoutView="35" workbookViewId="0">
      <selection activeCell="K10" sqref="K10"/>
    </sheetView>
  </sheetViews>
  <sheetFormatPr defaultColWidth="9.77734375" defaultRowHeight="15"/>
  <cols>
    <col min="1" max="1" width="28.33203125" style="49" customWidth="1"/>
    <col min="2" max="2" width="61.88671875" style="49" customWidth="1"/>
    <col min="3" max="3" width="3.6640625" style="49" customWidth="1"/>
    <col min="4" max="4" width="25.77734375" style="49" customWidth="1"/>
    <col min="5" max="5" width="3.6640625" style="48" customWidth="1"/>
    <col min="6" max="6" width="25.77734375" style="49" customWidth="1"/>
    <col min="7" max="7" width="3.6640625" style="48" customWidth="1"/>
    <col min="8" max="8" width="25.77734375" style="49" customWidth="1"/>
    <col min="9" max="9" width="3.6640625" style="48" customWidth="1"/>
    <col min="10" max="10" width="25.77734375" style="49" customWidth="1"/>
    <col min="11" max="11" width="3.6640625" style="48" customWidth="1"/>
    <col min="12" max="12" width="25.6640625" style="49" customWidth="1"/>
    <col min="13" max="13" width="3.6640625" style="48" customWidth="1"/>
    <col min="14" max="14" width="25.77734375" style="49" customWidth="1"/>
    <col min="15" max="15" width="3.6640625" style="48" customWidth="1"/>
    <col min="16" max="16" width="25.77734375" style="49" customWidth="1"/>
    <col min="17" max="17" width="3.6640625" style="339" customWidth="1"/>
    <col min="18" max="18" width="21.33203125" style="49" customWidth="1"/>
    <col min="19" max="19" width="3.6640625" style="324" customWidth="1"/>
    <col min="20" max="16384" width="9.77734375" style="49"/>
  </cols>
  <sheetData>
    <row r="1" spans="1:39" s="83" customFormat="1" ht="24" customHeight="1" thickTop="1">
      <c r="A1" s="607" t="str">
        <f>'PRODUCER INFO '!R2</f>
        <v>STC 12:36 (oth)</v>
      </c>
      <c r="B1" s="82"/>
      <c r="C1" s="82"/>
      <c r="D1" s="82"/>
      <c r="E1" s="608"/>
      <c r="F1" s="82"/>
      <c r="G1" s="608"/>
      <c r="H1" s="82"/>
      <c r="I1" s="608"/>
      <c r="J1" s="82"/>
      <c r="K1" s="608"/>
      <c r="L1" s="82"/>
      <c r="M1" s="608"/>
      <c r="N1" s="82"/>
      <c r="O1" s="608"/>
      <c r="P1" s="82"/>
      <c r="Q1" s="609"/>
      <c r="R1" s="82"/>
      <c r="S1" s="279"/>
      <c r="T1" s="82"/>
    </row>
    <row r="2" spans="1:39" s="86" customFormat="1" ht="39.950000000000003" customHeight="1">
      <c r="A2" s="606" t="s">
        <v>1485</v>
      </c>
      <c r="B2" s="84"/>
      <c r="C2" s="85"/>
      <c r="D2" s="85"/>
      <c r="E2" s="85"/>
      <c r="F2" s="85"/>
      <c r="G2" s="85"/>
      <c r="H2" s="85"/>
      <c r="I2" s="85"/>
      <c r="J2" s="85"/>
      <c r="K2" s="85"/>
      <c r="L2" s="85"/>
      <c r="M2" s="85"/>
      <c r="N2" s="85"/>
      <c r="O2" s="85"/>
      <c r="P2" s="99" t="str">
        <f>'PRODUCER INFO '!R1</f>
        <v>TAX YEAR  2022</v>
      </c>
      <c r="Q2" s="280"/>
      <c r="R2" s="85"/>
      <c r="S2" s="280"/>
      <c r="T2" s="84"/>
    </row>
    <row r="3" spans="1:39" s="86" customFormat="1" ht="24.75" customHeight="1" thickBot="1">
      <c r="A3" s="606"/>
      <c r="B3" s="84"/>
      <c r="C3" s="85"/>
      <c r="D3" s="85"/>
      <c r="E3" s="85"/>
      <c r="F3" s="85"/>
      <c r="G3" s="85"/>
      <c r="H3" s="85"/>
      <c r="I3" s="85"/>
      <c r="J3" s="85"/>
      <c r="K3" s="85"/>
      <c r="L3" s="85"/>
      <c r="M3" s="85"/>
      <c r="N3" s="85"/>
      <c r="O3" s="85"/>
      <c r="P3" s="99"/>
      <c r="Q3" s="280"/>
      <c r="R3" s="85"/>
      <c r="S3" s="280"/>
      <c r="T3" s="49"/>
      <c r="U3" s="49"/>
      <c r="V3" s="49"/>
      <c r="W3" s="49"/>
      <c r="X3" s="49"/>
      <c r="Y3" s="49"/>
      <c r="Z3" s="49"/>
      <c r="AA3" s="49"/>
      <c r="AB3" s="49"/>
      <c r="AC3" s="49"/>
      <c r="AD3" s="49"/>
      <c r="AE3" s="49"/>
      <c r="AF3" s="49"/>
      <c r="AG3" s="49"/>
      <c r="AH3" s="49"/>
      <c r="AI3" s="49"/>
      <c r="AJ3" s="49"/>
      <c r="AK3" s="49"/>
    </row>
    <row r="4" spans="1:39" s="558" customFormat="1" ht="42" customHeight="1">
      <c r="A4" s="1134" t="s">
        <v>1287</v>
      </c>
      <c r="B4" s="1135"/>
      <c r="C4" s="1135"/>
      <c r="D4" s="1135"/>
      <c r="E4" s="1135"/>
      <c r="F4" s="1135"/>
      <c r="G4" s="1135"/>
      <c r="H4" s="1135"/>
      <c r="I4" s="1135"/>
      <c r="J4" s="1135"/>
      <c r="K4" s="1135"/>
      <c r="L4" s="1135"/>
      <c r="M4" s="1135"/>
      <c r="N4" s="1135"/>
      <c r="O4" s="1135"/>
      <c r="P4" s="1135"/>
      <c r="Q4" s="1135"/>
      <c r="R4" s="1135"/>
      <c r="S4" s="1136"/>
      <c r="T4" s="49"/>
      <c r="U4" s="49"/>
      <c r="V4" s="49"/>
      <c r="W4" s="49"/>
      <c r="X4" s="49"/>
      <c r="Y4" s="49"/>
      <c r="Z4" s="49"/>
      <c r="AA4" s="49"/>
      <c r="AB4" s="49"/>
      <c r="AC4" s="49"/>
      <c r="AD4" s="49"/>
      <c r="AE4" s="49"/>
      <c r="AF4" s="49"/>
      <c r="AG4" s="49"/>
      <c r="AH4" s="49"/>
      <c r="AI4" s="49"/>
      <c r="AJ4" s="49"/>
      <c r="AK4" s="49"/>
    </row>
    <row r="5" spans="1:39" s="44" customFormat="1" ht="42" customHeight="1">
      <c r="A5" s="1137" t="s">
        <v>1286</v>
      </c>
      <c r="B5" s="1138"/>
      <c r="C5" s="1138"/>
      <c r="D5" s="1138"/>
      <c r="E5" s="1138"/>
      <c r="F5" s="1138"/>
      <c r="G5" s="1138"/>
      <c r="H5" s="1138"/>
      <c r="I5" s="1138"/>
      <c r="J5" s="1138"/>
      <c r="K5" s="1138"/>
      <c r="L5" s="1138"/>
      <c r="M5" s="1138"/>
      <c r="N5" s="1138"/>
      <c r="O5" s="1138"/>
      <c r="P5" s="1138"/>
      <c r="Q5" s="1138"/>
      <c r="R5" s="1138"/>
      <c r="S5" s="1139"/>
      <c r="T5" s="49"/>
      <c r="U5" s="49"/>
      <c r="V5" s="49"/>
      <c r="W5" s="49"/>
      <c r="X5" s="49"/>
      <c r="Y5" s="49"/>
      <c r="Z5" s="49"/>
      <c r="AA5" s="49"/>
      <c r="AB5" s="49"/>
      <c r="AC5" s="49"/>
      <c r="AD5" s="49"/>
      <c r="AE5" s="49"/>
      <c r="AF5" s="49"/>
      <c r="AG5" s="49"/>
      <c r="AH5" s="49"/>
      <c r="AI5" s="49"/>
      <c r="AJ5" s="49"/>
      <c r="AK5" s="49"/>
    </row>
    <row r="6" spans="1:39" s="44" customFormat="1" ht="42" customHeight="1">
      <c r="A6" s="1140" t="s">
        <v>1433</v>
      </c>
      <c r="B6" s="1141"/>
      <c r="C6" s="1141"/>
      <c r="D6" s="1141"/>
      <c r="E6" s="1141"/>
      <c r="F6" s="1141"/>
      <c r="G6" s="1141"/>
      <c r="H6" s="1141"/>
      <c r="I6" s="1141"/>
      <c r="J6" s="1141"/>
      <c r="K6" s="1141"/>
      <c r="L6" s="1141"/>
      <c r="M6" s="1141"/>
      <c r="N6" s="1141"/>
      <c r="O6" s="1141"/>
      <c r="P6" s="1141"/>
      <c r="Q6" s="1141"/>
      <c r="R6" s="1141"/>
      <c r="S6" s="1142"/>
      <c r="T6" s="49"/>
      <c r="U6" s="49"/>
      <c r="V6" s="49"/>
      <c r="W6" s="49"/>
      <c r="X6" s="49"/>
      <c r="Y6" s="49"/>
      <c r="Z6" s="49"/>
      <c r="AA6" s="49"/>
      <c r="AB6" s="49"/>
      <c r="AC6" s="49"/>
      <c r="AD6" s="49"/>
      <c r="AE6" s="49"/>
      <c r="AF6" s="49"/>
      <c r="AG6" s="49"/>
      <c r="AH6" s="49"/>
      <c r="AI6" s="49"/>
      <c r="AJ6" s="49"/>
      <c r="AK6" s="49"/>
    </row>
    <row r="7" spans="1:39" s="44" customFormat="1" ht="42" customHeight="1">
      <c r="A7" s="1140" t="s">
        <v>1288</v>
      </c>
      <c r="B7" s="1141"/>
      <c r="C7" s="1141"/>
      <c r="D7" s="1141"/>
      <c r="E7" s="1141"/>
      <c r="F7" s="1141"/>
      <c r="G7" s="1141"/>
      <c r="H7" s="1141"/>
      <c r="I7" s="1141"/>
      <c r="J7" s="1141"/>
      <c r="K7" s="1141"/>
      <c r="L7" s="1141"/>
      <c r="M7" s="1141"/>
      <c r="N7" s="1141"/>
      <c r="O7" s="1141"/>
      <c r="P7" s="1141"/>
      <c r="Q7" s="1141"/>
      <c r="R7" s="1141"/>
      <c r="S7" s="1142"/>
      <c r="T7" s="49"/>
      <c r="U7" s="94"/>
      <c r="V7" s="94"/>
      <c r="W7" s="94"/>
      <c r="X7" s="94"/>
      <c r="Y7" s="94"/>
      <c r="Z7" s="94"/>
      <c r="AA7" s="94"/>
      <c r="AB7" s="94"/>
      <c r="AC7" s="94"/>
      <c r="AD7" s="94"/>
      <c r="AE7" s="94"/>
      <c r="AF7" s="94"/>
      <c r="AG7" s="94"/>
      <c r="AH7" s="94"/>
      <c r="AI7" s="94"/>
      <c r="AJ7" s="94"/>
      <c r="AK7" s="94"/>
      <c r="AL7" s="179"/>
      <c r="AM7" s="179"/>
    </row>
    <row r="8" spans="1:39" s="44" customFormat="1" ht="41.25" customHeight="1" thickBot="1">
      <c r="A8" s="1143"/>
      <c r="B8" s="1144"/>
      <c r="C8" s="1144"/>
      <c r="D8" s="1144"/>
      <c r="E8" s="1144"/>
      <c r="F8" s="1144"/>
      <c r="G8" s="1144"/>
      <c r="H8" s="1144"/>
      <c r="I8" s="1144"/>
      <c r="J8" s="1144"/>
      <c r="K8" s="1144"/>
      <c r="L8" s="1144"/>
      <c r="M8" s="1144"/>
      <c r="N8" s="1144"/>
      <c r="O8" s="1144"/>
      <c r="P8" s="1144"/>
      <c r="Q8" s="1144"/>
      <c r="R8" s="1144"/>
      <c r="S8" s="1145"/>
      <c r="T8" s="559"/>
      <c r="U8" s="628"/>
      <c r="V8" s="628"/>
      <c r="W8" s="628"/>
      <c r="X8" s="628"/>
      <c r="Y8" s="628"/>
      <c r="Z8" s="628"/>
      <c r="AA8" s="628"/>
      <c r="AB8" s="628"/>
      <c r="AC8" s="628"/>
      <c r="AD8" s="628"/>
      <c r="AE8" s="628"/>
      <c r="AF8" s="628"/>
      <c r="AG8" s="628"/>
      <c r="AH8" s="628"/>
      <c r="AI8" s="628"/>
      <c r="AJ8" s="628"/>
      <c r="AK8" s="179"/>
      <c r="AL8" s="179"/>
      <c r="AM8" s="179"/>
    </row>
    <row r="9" spans="1:39" s="87" customFormat="1" ht="52.5" customHeight="1" thickBot="1">
      <c r="A9" s="627" t="s">
        <v>705</v>
      </c>
      <c r="B9" s="490">
        <f>'PRODUCER INFO '!P5</f>
        <v>0</v>
      </c>
      <c r="C9" s="97"/>
      <c r="D9" s="257"/>
      <c r="E9" s="258" t="s">
        <v>706</v>
      </c>
      <c r="F9" s="1342">
        <f>'PRODUCER INFO '!E18</f>
        <v>0</v>
      </c>
      <c r="G9" s="1198"/>
      <c r="H9" s="1198"/>
      <c r="I9" s="282"/>
      <c r="J9" s="828" t="s">
        <v>707</v>
      </c>
      <c r="K9" s="1199">
        <f>'PRODUCER INFO '!O45</f>
        <v>0</v>
      </c>
      <c r="L9" s="1343"/>
      <c r="M9" s="88"/>
      <c r="N9" s="88"/>
      <c r="O9" s="89"/>
      <c r="P9" s="89"/>
      <c r="Q9" s="283"/>
      <c r="R9" s="89"/>
      <c r="S9" s="283"/>
      <c r="T9" s="281"/>
      <c r="U9" s="1210"/>
      <c r="V9" s="1210"/>
      <c r="W9" s="1210"/>
      <c r="X9" s="1210"/>
      <c r="Y9" s="1210"/>
      <c r="Z9" s="1210"/>
      <c r="AA9" s="1210"/>
      <c r="AB9" s="1210"/>
      <c r="AC9" s="1210"/>
      <c r="AD9" s="1210"/>
      <c r="AE9" s="1210"/>
      <c r="AF9" s="1210"/>
      <c r="AG9" s="1210"/>
      <c r="AH9" s="1210"/>
      <c r="AI9" s="1210"/>
      <c r="AJ9" s="1210"/>
      <c r="AK9" s="1210"/>
    </row>
    <row r="10" spans="1:39" s="87" customFormat="1" ht="45" customHeight="1">
      <c r="A10" s="610" t="s">
        <v>704</v>
      </c>
      <c r="B10" s="1341">
        <f>'PRODUCER INFO '!P8</f>
        <v>0</v>
      </c>
      <c r="C10" s="97"/>
      <c r="D10" s="257"/>
      <c r="E10" s="258" t="s">
        <v>709</v>
      </c>
      <c r="F10" s="1197">
        <f>'PRODUCER INFO '!E16</f>
        <v>0</v>
      </c>
      <c r="G10" s="1198"/>
      <c r="H10" s="1198"/>
      <c r="I10" s="282"/>
      <c r="J10" s="629" t="s">
        <v>1432</v>
      </c>
      <c r="K10" s="98"/>
      <c r="L10" s="98"/>
      <c r="M10" s="88"/>
      <c r="N10" s="88"/>
      <c r="O10" s="89"/>
      <c r="P10" s="89"/>
      <c r="Q10" s="283"/>
      <c r="R10" s="89"/>
      <c r="S10" s="283"/>
      <c r="T10" s="281"/>
      <c r="U10" s="1210"/>
      <c r="V10" s="1210"/>
      <c r="W10" s="1210"/>
      <c r="X10" s="1210"/>
      <c r="Y10" s="1210"/>
      <c r="Z10" s="1210"/>
      <c r="AA10" s="1210"/>
      <c r="AB10" s="1210"/>
      <c r="AC10" s="1210"/>
      <c r="AD10" s="1210"/>
      <c r="AE10" s="1210"/>
      <c r="AF10" s="1210"/>
      <c r="AG10" s="1210"/>
      <c r="AH10" s="1210"/>
      <c r="AI10" s="1210"/>
      <c r="AJ10" s="1210"/>
      <c r="AK10" s="1210"/>
    </row>
    <row r="11" spans="1:39" s="90" customFormat="1" ht="20.100000000000001" customHeight="1" thickBot="1">
      <c r="A11" s="611"/>
      <c r="B11" s="249"/>
      <c r="C11" s="250"/>
      <c r="D11" s="251"/>
      <c r="E11" s="249"/>
      <c r="F11" s="249"/>
      <c r="G11" s="249"/>
      <c r="H11" s="249"/>
      <c r="I11" s="252"/>
      <c r="J11" s="253"/>
      <c r="K11" s="253"/>
      <c r="L11" s="253"/>
      <c r="M11" s="253"/>
      <c r="N11" s="253"/>
      <c r="O11" s="251"/>
      <c r="P11" s="249"/>
      <c r="Q11" s="284"/>
      <c r="R11" s="251"/>
      <c r="S11" s="284"/>
      <c r="T11" s="285"/>
    </row>
    <row r="12" spans="1:39" s="92" customFormat="1" ht="32.1" customHeight="1">
      <c r="A12" s="1191" t="s">
        <v>1289</v>
      </c>
      <c r="B12" s="1192"/>
      <c r="C12" s="1200"/>
      <c r="D12" s="1201"/>
      <c r="E12" s="1201"/>
      <c r="F12" s="1201"/>
      <c r="G12" s="1201"/>
      <c r="H12" s="1201"/>
      <c r="I12" s="1201"/>
      <c r="J12" s="1201"/>
      <c r="K12" s="1201"/>
      <c r="L12" s="1201"/>
      <c r="M12" s="1201"/>
      <c r="N12" s="1201"/>
      <c r="O12" s="1201"/>
      <c r="P12" s="1201"/>
      <c r="Q12" s="1201"/>
      <c r="R12" s="1201"/>
      <c r="S12" s="1202"/>
      <c r="T12" s="286"/>
    </row>
    <row r="13" spans="1:39" ht="32.1" customHeight="1">
      <c r="A13" s="1193"/>
      <c r="B13" s="1194"/>
      <c r="C13" s="244"/>
      <c r="D13" s="1203" t="s">
        <v>46</v>
      </c>
      <c r="E13" s="287"/>
      <c r="F13" s="1203" t="s">
        <v>47</v>
      </c>
      <c r="G13" s="287"/>
      <c r="H13" s="1203" t="s">
        <v>48</v>
      </c>
      <c r="I13" s="287"/>
      <c r="J13" s="1203" t="s">
        <v>49</v>
      </c>
      <c r="K13" s="287"/>
      <c r="L13" s="1203" t="s">
        <v>50</v>
      </c>
      <c r="M13" s="287"/>
      <c r="N13" s="1203" t="s">
        <v>51</v>
      </c>
      <c r="O13" s="287"/>
      <c r="P13" s="1203" t="s">
        <v>52</v>
      </c>
      <c r="Q13" s="288"/>
      <c r="R13" s="1206" t="s">
        <v>191</v>
      </c>
      <c r="S13" s="612"/>
      <c r="T13" s="289"/>
    </row>
    <row r="14" spans="1:39" ht="32.1" customHeight="1">
      <c r="A14" s="1193"/>
      <c r="B14" s="1194"/>
      <c r="C14" s="245"/>
      <c r="D14" s="1204"/>
      <c r="E14" s="93"/>
      <c r="F14" s="1204"/>
      <c r="G14" s="93"/>
      <c r="H14" s="1204"/>
      <c r="I14" s="93"/>
      <c r="J14" s="1204"/>
      <c r="K14" s="93"/>
      <c r="L14" s="1204"/>
      <c r="M14" s="93"/>
      <c r="N14" s="1204"/>
      <c r="O14" s="93"/>
      <c r="P14" s="1204"/>
      <c r="Q14" s="290"/>
      <c r="R14" s="1207"/>
      <c r="S14" s="613"/>
      <c r="T14" s="289"/>
    </row>
    <row r="15" spans="1:39" ht="32.1" customHeight="1" thickBot="1">
      <c r="A15" s="1195"/>
      <c r="B15" s="1196"/>
      <c r="C15" s="245"/>
      <c r="D15" s="1211"/>
      <c r="E15" s="291"/>
      <c r="F15" s="1212"/>
      <c r="G15" s="93"/>
      <c r="H15" s="1205"/>
      <c r="I15" s="93"/>
      <c r="J15" s="1205"/>
      <c r="K15" s="93"/>
      <c r="L15" s="1205"/>
      <c r="M15" s="93"/>
      <c r="N15" s="1205"/>
      <c r="O15" s="93"/>
      <c r="P15" s="1205"/>
      <c r="Q15" s="292"/>
      <c r="R15" s="1208"/>
      <c r="S15" s="614"/>
      <c r="T15" s="289"/>
    </row>
    <row r="16" spans="1:39" ht="30" customHeight="1" thickTop="1" thickBot="1">
      <c r="A16" s="260" t="s">
        <v>351</v>
      </c>
      <c r="B16" s="242"/>
      <c r="C16" s="1159" t="s">
        <v>240</v>
      </c>
      <c r="D16" s="1174">
        <v>0</v>
      </c>
      <c r="E16" s="293"/>
      <c r="F16" s="1176">
        <v>0</v>
      </c>
      <c r="G16" s="116"/>
      <c r="H16" s="1176">
        <v>0</v>
      </c>
      <c r="I16" s="116"/>
      <c r="J16" s="1176">
        <f>SUM(F16-H16)</f>
        <v>0</v>
      </c>
      <c r="K16" s="255"/>
      <c r="L16" s="1151">
        <v>0</v>
      </c>
      <c r="M16" s="255"/>
      <c r="N16" s="1151">
        <v>0</v>
      </c>
      <c r="O16" s="255"/>
      <c r="P16" s="1151">
        <v>0</v>
      </c>
      <c r="Q16" s="294"/>
      <c r="R16" s="295"/>
      <c r="S16" s="615"/>
      <c r="T16" s="94"/>
    </row>
    <row r="17" spans="1:20" ht="30" customHeight="1" thickBot="1">
      <c r="A17" s="259" t="s">
        <v>297</v>
      </c>
      <c r="B17" s="243"/>
      <c r="C17" s="1160"/>
      <c r="D17" s="1175"/>
      <c r="E17" s="296"/>
      <c r="F17" s="1177"/>
      <c r="G17" s="116"/>
      <c r="H17" s="1177"/>
      <c r="I17" s="116"/>
      <c r="J17" s="1177"/>
      <c r="K17" s="255"/>
      <c r="L17" s="1157"/>
      <c r="M17" s="255"/>
      <c r="N17" s="1157"/>
      <c r="O17" s="255"/>
      <c r="P17" s="1157"/>
      <c r="Q17" s="297"/>
      <c r="R17" s="246" t="s">
        <v>255</v>
      </c>
      <c r="S17" s="616"/>
      <c r="T17" s="298" t="str">
        <f>IF(ROUND(H16+J16,2)=ROUND(F16,2),"","Mineable acres do not add correctly")</f>
        <v/>
      </c>
    </row>
    <row r="18" spans="1:20" ht="30" customHeight="1" thickBot="1">
      <c r="A18" s="259" t="s">
        <v>298</v>
      </c>
      <c r="B18" s="243"/>
      <c r="C18" s="1153" t="s">
        <v>241</v>
      </c>
      <c r="D18" s="1178">
        <v>0</v>
      </c>
      <c r="E18" s="296"/>
      <c r="F18" s="1177"/>
      <c r="G18" s="116"/>
      <c r="H18" s="1177"/>
      <c r="I18" s="116"/>
      <c r="J18" s="1177"/>
      <c r="K18" s="255"/>
      <c r="L18" s="1157"/>
      <c r="M18" s="255"/>
      <c r="N18" s="1157"/>
      <c r="O18" s="255"/>
      <c r="P18" s="1157"/>
      <c r="Q18" s="297"/>
      <c r="R18" s="299"/>
      <c r="S18" s="616"/>
      <c r="T18" s="298" t="str">
        <f>IF(ROUND(H16+J16+L16+N16+P16,2)=ROUND(D16,2),"","Total Property Acreage does not add correctly")</f>
        <v/>
      </c>
    </row>
    <row r="19" spans="1:20" ht="30" customHeight="1" thickBot="1">
      <c r="A19" s="241" t="s">
        <v>352</v>
      </c>
      <c r="B19" s="356">
        <v>0</v>
      </c>
      <c r="C19" s="1154"/>
      <c r="D19" s="1209"/>
      <c r="E19" s="293"/>
      <c r="F19" s="300"/>
      <c r="G19" s="178"/>
      <c r="H19" s="300"/>
      <c r="I19" s="178"/>
      <c r="J19" s="300"/>
      <c r="K19" s="178"/>
      <c r="L19" s="277"/>
      <c r="M19" s="178"/>
      <c r="N19" s="277"/>
      <c r="O19" s="178"/>
      <c r="P19" s="277"/>
      <c r="Q19" s="301"/>
      <c r="R19" s="299"/>
      <c r="S19" s="616"/>
      <c r="T19" s="298"/>
    </row>
    <row r="20" spans="1:20" s="44" customFormat="1" ht="30" customHeight="1" thickBot="1">
      <c r="A20" s="617"/>
      <c r="B20" s="302"/>
      <c r="C20" s="303"/>
      <c r="D20" s="304">
        <f>SUM(D16*B19)</f>
        <v>0</v>
      </c>
      <c r="E20" s="305"/>
      <c r="F20" s="304">
        <f>SUM(F16*B19)</f>
        <v>0</v>
      </c>
      <c r="G20" s="178"/>
      <c r="H20" s="306">
        <f>SUM(H16*B19)</f>
        <v>0</v>
      </c>
      <c r="I20" s="178"/>
      <c r="J20" s="306">
        <f>SUM(J16*B19)</f>
        <v>0</v>
      </c>
      <c r="K20" s="178"/>
      <c r="L20" s="306">
        <f>SUM(L16*B19)</f>
        <v>0</v>
      </c>
      <c r="M20" s="178"/>
      <c r="N20" s="306">
        <f>SUM(N16*B19)</f>
        <v>0</v>
      </c>
      <c r="O20" s="178"/>
      <c r="P20" s="306">
        <f>SUM(P16*B19)</f>
        <v>0</v>
      </c>
      <c r="Q20" s="301"/>
      <c r="R20" s="101"/>
      <c r="S20" s="616"/>
      <c r="T20" s="307"/>
    </row>
    <row r="21" spans="1:20" ht="30" customHeight="1" thickTop="1" thickBot="1">
      <c r="A21" s="260" t="s">
        <v>256</v>
      </c>
      <c r="B21" s="242"/>
      <c r="C21" s="1159" t="s">
        <v>240</v>
      </c>
      <c r="D21" s="1184">
        <v>0</v>
      </c>
      <c r="E21" s="308"/>
      <c r="F21" s="1176">
        <v>0</v>
      </c>
      <c r="G21" s="255"/>
      <c r="H21" s="1176">
        <v>0</v>
      </c>
      <c r="I21" s="255"/>
      <c r="J21" s="1176">
        <f>SUM(F21-H21)</f>
        <v>0</v>
      </c>
      <c r="K21" s="255"/>
      <c r="L21" s="1151">
        <v>0</v>
      </c>
      <c r="M21" s="255"/>
      <c r="N21" s="1151">
        <v>0</v>
      </c>
      <c r="O21" s="255"/>
      <c r="P21" s="1151">
        <v>0</v>
      </c>
      <c r="Q21" s="297"/>
      <c r="R21" s="309"/>
      <c r="S21" s="616"/>
      <c r="T21" s="94"/>
    </row>
    <row r="22" spans="1:20" ht="30" customHeight="1" thickBot="1">
      <c r="A22" s="260" t="s">
        <v>297</v>
      </c>
      <c r="B22" s="243"/>
      <c r="C22" s="1160"/>
      <c r="D22" s="1162"/>
      <c r="E22" s="310"/>
      <c r="F22" s="1177"/>
      <c r="G22" s="255"/>
      <c r="H22" s="1177"/>
      <c r="I22" s="255"/>
      <c r="J22" s="1177"/>
      <c r="K22" s="255"/>
      <c r="L22" s="1157"/>
      <c r="M22" s="255"/>
      <c r="N22" s="1157"/>
      <c r="O22" s="255"/>
      <c r="P22" s="1157"/>
      <c r="Q22" s="297"/>
      <c r="R22" s="246" t="s">
        <v>255</v>
      </c>
      <c r="S22" s="616"/>
      <c r="T22" s="298" t="str">
        <f>IF(ROUND(H21+J21,2)=ROUND(F21,2),"","Mineable acres do not add correctly")</f>
        <v/>
      </c>
    </row>
    <row r="23" spans="1:20" ht="30" customHeight="1" thickBot="1">
      <c r="A23" s="260" t="s">
        <v>298</v>
      </c>
      <c r="B23" s="243"/>
      <c r="C23" s="1153" t="s">
        <v>241</v>
      </c>
      <c r="D23" s="1155">
        <v>0</v>
      </c>
      <c r="E23" s="310"/>
      <c r="F23" s="1177"/>
      <c r="G23" s="255"/>
      <c r="H23" s="1177"/>
      <c r="I23" s="255"/>
      <c r="J23" s="1177"/>
      <c r="K23" s="255"/>
      <c r="L23" s="1157"/>
      <c r="M23" s="255"/>
      <c r="N23" s="1157"/>
      <c r="O23" s="255"/>
      <c r="P23" s="1157"/>
      <c r="Q23" s="297"/>
      <c r="R23" s="299"/>
      <c r="S23" s="616"/>
      <c r="T23" s="298" t="str">
        <f>IF(ROUND(H21+J21+L21+N21+P21,2)=ROUND(D21,2),"","Total Property Acreage does not add correctly")</f>
        <v/>
      </c>
    </row>
    <row r="24" spans="1:20" ht="30" customHeight="1" thickBot="1">
      <c r="A24" s="241" t="s">
        <v>352</v>
      </c>
      <c r="B24" s="356">
        <v>0</v>
      </c>
      <c r="C24" s="1154"/>
      <c r="D24" s="1156"/>
      <c r="E24" s="308"/>
      <c r="F24" s="300"/>
      <c r="G24" s="178"/>
      <c r="H24" s="300"/>
      <c r="I24" s="178"/>
      <c r="J24" s="300"/>
      <c r="K24" s="178"/>
      <c r="L24" s="277"/>
      <c r="M24" s="178"/>
      <c r="N24" s="277"/>
      <c r="O24" s="178"/>
      <c r="P24" s="277"/>
      <c r="Q24" s="301"/>
      <c r="R24" s="299"/>
      <c r="S24" s="616"/>
      <c r="T24" s="298"/>
    </row>
    <row r="25" spans="1:20" ht="30" customHeight="1" thickBot="1">
      <c r="A25" s="618"/>
      <c r="B25" s="311"/>
      <c r="C25" s="303"/>
      <c r="D25" s="312">
        <f>SUM(D21*B24)</f>
        <v>0</v>
      </c>
      <c r="E25" s="305"/>
      <c r="F25" s="304">
        <f>SUM(F21*B24)</f>
        <v>0</v>
      </c>
      <c r="G25" s="178"/>
      <c r="H25" s="306">
        <f>SUM(H21*B24)</f>
        <v>0</v>
      </c>
      <c r="I25" s="178"/>
      <c r="J25" s="306">
        <f>SUM(J21*B24)</f>
        <v>0</v>
      </c>
      <c r="K25" s="178"/>
      <c r="L25" s="306">
        <f>SUM(L21*B24)</f>
        <v>0</v>
      </c>
      <c r="M25" s="178"/>
      <c r="N25" s="306">
        <f>SUM(N21*B24)</f>
        <v>0</v>
      </c>
      <c r="O25" s="178"/>
      <c r="P25" s="306">
        <f>SUM(P21*B24)</f>
        <v>0</v>
      </c>
      <c r="Q25" s="301"/>
      <c r="R25" s="101"/>
      <c r="S25" s="616"/>
      <c r="T25" s="298"/>
    </row>
    <row r="26" spans="1:20" ht="30" customHeight="1" thickTop="1" thickBot="1">
      <c r="A26" s="260" t="s">
        <v>257</v>
      </c>
      <c r="B26" s="242"/>
      <c r="C26" s="1159" t="s">
        <v>240</v>
      </c>
      <c r="D26" s="1184">
        <v>0</v>
      </c>
      <c r="E26" s="308"/>
      <c r="F26" s="1151">
        <v>0</v>
      </c>
      <c r="G26" s="255"/>
      <c r="H26" s="1151">
        <v>0</v>
      </c>
      <c r="I26" s="255"/>
      <c r="J26" s="1151">
        <f>SUM(F26-H26)</f>
        <v>0</v>
      </c>
      <c r="K26" s="255"/>
      <c r="L26" s="1151">
        <v>0</v>
      </c>
      <c r="M26" s="255"/>
      <c r="N26" s="1151">
        <v>0</v>
      </c>
      <c r="O26" s="255"/>
      <c r="P26" s="1151">
        <v>0</v>
      </c>
      <c r="Q26" s="297"/>
      <c r="R26" s="309"/>
      <c r="S26" s="616"/>
      <c r="T26" s="94"/>
    </row>
    <row r="27" spans="1:20" ht="30" customHeight="1" thickBot="1">
      <c r="A27" s="260" t="s">
        <v>297</v>
      </c>
      <c r="B27" s="243"/>
      <c r="C27" s="1160"/>
      <c r="D27" s="1162"/>
      <c r="E27" s="310"/>
      <c r="F27" s="1157"/>
      <c r="G27" s="255"/>
      <c r="H27" s="1157"/>
      <c r="I27" s="255"/>
      <c r="J27" s="1157"/>
      <c r="K27" s="255"/>
      <c r="L27" s="1157"/>
      <c r="M27" s="255"/>
      <c r="N27" s="1157"/>
      <c r="O27" s="255"/>
      <c r="P27" s="1157"/>
      <c r="Q27" s="297"/>
      <c r="R27" s="246" t="s">
        <v>255</v>
      </c>
      <c r="S27" s="616"/>
      <c r="T27" s="298" t="str">
        <f>IF(ROUND(H26+J26,2)=ROUND(F26,2),"","Mineable acres do not add correctly")</f>
        <v/>
      </c>
    </row>
    <row r="28" spans="1:20" ht="30" customHeight="1" thickBot="1">
      <c r="A28" s="260" t="s">
        <v>298</v>
      </c>
      <c r="B28" s="243"/>
      <c r="C28" s="1153" t="s">
        <v>241</v>
      </c>
      <c r="D28" s="1155">
        <v>0</v>
      </c>
      <c r="E28" s="310"/>
      <c r="F28" s="1157"/>
      <c r="G28" s="255"/>
      <c r="H28" s="1157"/>
      <c r="I28" s="255"/>
      <c r="J28" s="1157"/>
      <c r="K28" s="255"/>
      <c r="L28" s="1157"/>
      <c r="M28" s="255"/>
      <c r="N28" s="1157"/>
      <c r="O28" s="255"/>
      <c r="P28" s="1157"/>
      <c r="Q28" s="297"/>
      <c r="R28" s="299"/>
      <c r="S28" s="616"/>
      <c r="T28" s="298" t="str">
        <f>IF(ROUND(H26+J26+L26+N26+P26,2)=ROUND(D26,2),"","Total Property Acreage does not add correctly")</f>
        <v/>
      </c>
    </row>
    <row r="29" spans="1:20" ht="30" customHeight="1" thickBot="1">
      <c r="A29" s="313" t="s">
        <v>352</v>
      </c>
      <c r="B29" s="356">
        <v>0</v>
      </c>
      <c r="C29" s="1154"/>
      <c r="D29" s="1190"/>
      <c r="E29" s="308"/>
      <c r="F29" s="278"/>
      <c r="G29" s="178"/>
      <c r="H29" s="277"/>
      <c r="I29" s="178"/>
      <c r="J29" s="277"/>
      <c r="K29" s="178"/>
      <c r="L29" s="277"/>
      <c r="M29" s="178"/>
      <c r="N29" s="277"/>
      <c r="O29" s="178"/>
      <c r="P29" s="277"/>
      <c r="Q29" s="301"/>
      <c r="R29" s="299"/>
      <c r="S29" s="616"/>
      <c r="T29" s="298"/>
    </row>
    <row r="30" spans="1:20" ht="30" customHeight="1" thickBot="1">
      <c r="A30" s="619"/>
      <c r="B30" s="302"/>
      <c r="C30" s="303"/>
      <c r="D30" s="314">
        <f>SUM(D26*B29)</f>
        <v>0</v>
      </c>
      <c r="E30" s="178"/>
      <c r="F30" s="304">
        <f>SUM(F26*B29)</f>
        <v>0</v>
      </c>
      <c r="G30" s="178"/>
      <c r="H30" s="306">
        <f>SUM(H26*B29)</f>
        <v>0</v>
      </c>
      <c r="I30" s="178"/>
      <c r="J30" s="306">
        <f>SUM(J26*B29)</f>
        <v>0</v>
      </c>
      <c r="K30" s="178"/>
      <c r="L30" s="306">
        <f>SUM(L26*B29)</f>
        <v>0</v>
      </c>
      <c r="M30" s="178"/>
      <c r="N30" s="306">
        <f>SUM(N26*B29)</f>
        <v>0</v>
      </c>
      <c r="O30" s="178"/>
      <c r="P30" s="306">
        <f>SUM(P26*B29)</f>
        <v>0</v>
      </c>
      <c r="Q30" s="315"/>
      <c r="R30" s="195"/>
      <c r="S30" s="613"/>
      <c r="T30" s="298"/>
    </row>
    <row r="31" spans="1:20" ht="30" customHeight="1" thickTop="1" thickBot="1">
      <c r="A31" s="261" t="s">
        <v>258</v>
      </c>
      <c r="B31" s="248"/>
      <c r="C31" s="1159" t="s">
        <v>240</v>
      </c>
      <c r="D31" s="1161">
        <v>0</v>
      </c>
      <c r="E31" s="293"/>
      <c r="F31" s="1151">
        <v>0</v>
      </c>
      <c r="G31" s="116"/>
      <c r="H31" s="1151">
        <v>0</v>
      </c>
      <c r="I31" s="116"/>
      <c r="J31" s="1151">
        <f>SUM(F31-H31)</f>
        <v>0</v>
      </c>
      <c r="K31" s="255"/>
      <c r="L31" s="1151">
        <v>0</v>
      </c>
      <c r="M31" s="255"/>
      <c r="N31" s="1151">
        <v>0</v>
      </c>
      <c r="O31" s="255"/>
      <c r="P31" s="1151">
        <v>0</v>
      </c>
      <c r="Q31" s="297"/>
      <c r="R31" s="309"/>
      <c r="S31" s="616"/>
      <c r="T31" s="94"/>
    </row>
    <row r="32" spans="1:20" ht="30" customHeight="1" thickBot="1">
      <c r="A32" s="260" t="s">
        <v>297</v>
      </c>
      <c r="B32" s="243"/>
      <c r="C32" s="1160"/>
      <c r="D32" s="1162"/>
      <c r="E32" s="296"/>
      <c r="F32" s="1157"/>
      <c r="G32" s="116"/>
      <c r="H32" s="1157"/>
      <c r="I32" s="116"/>
      <c r="J32" s="1157"/>
      <c r="K32" s="255"/>
      <c r="L32" s="1157"/>
      <c r="M32" s="355"/>
      <c r="N32" s="1157"/>
      <c r="O32" s="255"/>
      <c r="P32" s="1157"/>
      <c r="Q32" s="297"/>
      <c r="R32" s="246" t="s">
        <v>255</v>
      </c>
      <c r="S32" s="616"/>
      <c r="T32" s="298" t="str">
        <f>IF(ROUND(H31+J31,2)=ROUND(F31,2),"","Mineable acres do not add correctly")</f>
        <v/>
      </c>
    </row>
    <row r="33" spans="1:20" ht="30" customHeight="1" thickBot="1">
      <c r="A33" s="260" t="s">
        <v>298</v>
      </c>
      <c r="B33" s="243"/>
      <c r="C33" s="1153" t="s">
        <v>241</v>
      </c>
      <c r="D33" s="1155">
        <v>0</v>
      </c>
      <c r="E33" s="296"/>
      <c r="F33" s="1157"/>
      <c r="G33" s="116"/>
      <c r="H33" s="1157"/>
      <c r="I33" s="116"/>
      <c r="J33" s="1157"/>
      <c r="K33" s="255"/>
      <c r="L33" s="1157"/>
      <c r="M33" s="255"/>
      <c r="N33" s="1157"/>
      <c r="O33" s="255"/>
      <c r="P33" s="1157"/>
      <c r="Q33" s="297"/>
      <c r="R33" s="299"/>
      <c r="S33" s="616"/>
      <c r="T33" s="298" t="str">
        <f>IF(ROUND(H31+J31+L31+N31+P31,2)=ROUND(D31,2),"","Total Property Acreage does not add correctly")</f>
        <v/>
      </c>
    </row>
    <row r="34" spans="1:20" ht="30" customHeight="1" thickBot="1">
      <c r="A34" s="241" t="s">
        <v>352</v>
      </c>
      <c r="B34" s="356">
        <v>0</v>
      </c>
      <c r="C34" s="1154"/>
      <c r="D34" s="1156"/>
      <c r="E34" s="293"/>
      <c r="F34" s="278"/>
      <c r="G34" s="178"/>
      <c r="H34" s="277"/>
      <c r="I34" s="178"/>
      <c r="J34" s="277"/>
      <c r="K34" s="178"/>
      <c r="L34" s="277"/>
      <c r="M34" s="178"/>
      <c r="N34" s="277"/>
      <c r="O34" s="178"/>
      <c r="P34" s="277"/>
      <c r="Q34" s="301"/>
      <c r="R34" s="299"/>
      <c r="S34" s="616"/>
      <c r="T34" s="298" t="str">
        <f>IF(ROUND(H33+J33,2)=ROUND(F33,2),"","Mineable acres do not add correctly")</f>
        <v/>
      </c>
    </row>
    <row r="35" spans="1:20" ht="30" customHeight="1" thickBot="1">
      <c r="A35" s="619"/>
      <c r="B35" s="302"/>
      <c r="C35" s="303"/>
      <c r="D35" s="314">
        <f>SUM(D31*B34)</f>
        <v>0</v>
      </c>
      <c r="E35" s="305"/>
      <c r="F35" s="304">
        <f>SUM(F31*B34)</f>
        <v>0</v>
      </c>
      <c r="G35" s="178"/>
      <c r="H35" s="306">
        <f>SUM(H31*B34)</f>
        <v>0</v>
      </c>
      <c r="I35" s="178"/>
      <c r="J35" s="306">
        <f>SUM(J31*B34)</f>
        <v>0</v>
      </c>
      <c r="K35" s="178"/>
      <c r="L35" s="306">
        <f>SUM(L31*B34)</f>
        <v>0</v>
      </c>
      <c r="M35" s="178"/>
      <c r="N35" s="306">
        <f>SUM(N31*B34)</f>
        <v>0</v>
      </c>
      <c r="O35" s="178"/>
      <c r="P35" s="306">
        <f>SUM(P31*B34)</f>
        <v>0</v>
      </c>
      <c r="Q35" s="315"/>
      <c r="R35" s="195"/>
      <c r="S35" s="613"/>
      <c r="T35" s="298"/>
    </row>
    <row r="36" spans="1:20" ht="30" customHeight="1" thickTop="1" thickBot="1">
      <c r="A36" s="260" t="s">
        <v>259</v>
      </c>
      <c r="B36" s="242"/>
      <c r="C36" s="1159" t="s">
        <v>240</v>
      </c>
      <c r="D36" s="1184">
        <v>0</v>
      </c>
      <c r="E36" s="308"/>
      <c r="F36" s="1176">
        <v>0</v>
      </c>
      <c r="G36" s="255"/>
      <c r="H36" s="1151">
        <v>0</v>
      </c>
      <c r="I36" s="255"/>
      <c r="J36" s="1151">
        <f>SUM(F36-H36)</f>
        <v>0</v>
      </c>
      <c r="K36" s="255"/>
      <c r="L36" s="1151">
        <v>0</v>
      </c>
      <c r="M36" s="255"/>
      <c r="N36" s="1151">
        <v>0</v>
      </c>
      <c r="O36" s="255"/>
      <c r="P36" s="1151">
        <v>0</v>
      </c>
      <c r="Q36" s="297"/>
      <c r="R36" s="309"/>
      <c r="S36" s="616"/>
      <c r="T36" s="94"/>
    </row>
    <row r="37" spans="1:20" ht="30" customHeight="1" thickBot="1">
      <c r="A37" s="260" t="s">
        <v>297</v>
      </c>
      <c r="B37" s="243"/>
      <c r="C37" s="1160"/>
      <c r="D37" s="1162"/>
      <c r="E37" s="310"/>
      <c r="F37" s="1177"/>
      <c r="G37" s="255"/>
      <c r="H37" s="1157"/>
      <c r="I37" s="255"/>
      <c r="J37" s="1157"/>
      <c r="K37" s="255"/>
      <c r="L37" s="1157"/>
      <c r="M37" s="255"/>
      <c r="N37" s="1157"/>
      <c r="O37" s="255"/>
      <c r="P37" s="1157"/>
      <c r="Q37" s="297"/>
      <c r="R37" s="246" t="s">
        <v>255</v>
      </c>
      <c r="S37" s="616"/>
      <c r="T37" s="298" t="str">
        <f>IF(ROUND(H36+J36,2)=ROUND(F36,2),"","Mineable acres do not add correctly")</f>
        <v/>
      </c>
    </row>
    <row r="38" spans="1:20" ht="30" customHeight="1" thickBot="1">
      <c r="A38" s="260" t="s">
        <v>298</v>
      </c>
      <c r="B38" s="243"/>
      <c r="C38" s="1153" t="s">
        <v>241</v>
      </c>
      <c r="D38" s="1155">
        <v>0</v>
      </c>
      <c r="E38" s="310"/>
      <c r="F38" s="1177"/>
      <c r="G38" s="255"/>
      <c r="H38" s="1157"/>
      <c r="I38" s="255"/>
      <c r="J38" s="1157"/>
      <c r="K38" s="255"/>
      <c r="L38" s="1157"/>
      <c r="M38" s="255"/>
      <c r="N38" s="1157"/>
      <c r="O38" s="255"/>
      <c r="P38" s="1157"/>
      <c r="Q38" s="297"/>
      <c r="R38" s="299"/>
      <c r="S38" s="616"/>
      <c r="T38" s="298" t="str">
        <f>IF(ROUND(H36+J36+L36+N36+P36,2)=ROUND(D36,2),"","Total Property Acreage does not add correctly")</f>
        <v/>
      </c>
    </row>
    <row r="39" spans="1:20" ht="30" customHeight="1" thickBot="1">
      <c r="A39" s="241" t="s">
        <v>352</v>
      </c>
      <c r="B39" s="356">
        <v>0</v>
      </c>
      <c r="C39" s="1154"/>
      <c r="D39" s="1156"/>
      <c r="E39" s="308"/>
      <c r="F39" s="278"/>
      <c r="G39" s="178"/>
      <c r="H39" s="277"/>
      <c r="I39" s="178"/>
      <c r="J39" s="277"/>
      <c r="K39" s="178"/>
      <c r="L39" s="277"/>
      <c r="M39" s="178"/>
      <c r="N39" s="277"/>
      <c r="O39" s="178"/>
      <c r="P39" s="277"/>
      <c r="Q39" s="301"/>
      <c r="R39" s="299"/>
      <c r="S39" s="616"/>
      <c r="T39" s="298" t="str">
        <f>IF(ROUND(H38+J38,2)=ROUND(F38,2),"","Mineable acres do not add correctly")</f>
        <v/>
      </c>
    </row>
    <row r="40" spans="1:20" ht="30" customHeight="1" thickBot="1">
      <c r="A40" s="619"/>
      <c r="B40" s="302"/>
      <c r="C40" s="303"/>
      <c r="D40" s="314">
        <f>SUM(D36*B39)</f>
        <v>0</v>
      </c>
      <c r="E40" s="178"/>
      <c r="F40" s="304">
        <f>SUM(F36*B39)</f>
        <v>0</v>
      </c>
      <c r="G40" s="178"/>
      <c r="H40" s="306">
        <f>SUM(H36*B39)</f>
        <v>0</v>
      </c>
      <c r="I40" s="178"/>
      <c r="J40" s="306">
        <f>SUM(J36*B39)</f>
        <v>0</v>
      </c>
      <c r="K40" s="178"/>
      <c r="L40" s="306">
        <f>SUM(L36*B39)</f>
        <v>0</v>
      </c>
      <c r="M40" s="178"/>
      <c r="N40" s="306">
        <f>SUM(N36*B39)</f>
        <v>0</v>
      </c>
      <c r="O40" s="178"/>
      <c r="P40" s="306">
        <f>SUM(P36*B39)</f>
        <v>0</v>
      </c>
      <c r="Q40" s="315"/>
      <c r="R40" s="195"/>
      <c r="S40" s="613"/>
      <c r="T40" s="298"/>
    </row>
    <row r="41" spans="1:20" ht="30" customHeight="1" thickTop="1" thickBot="1">
      <c r="A41" s="261" t="s">
        <v>260</v>
      </c>
      <c r="B41" s="248"/>
      <c r="C41" s="1159" t="s">
        <v>240</v>
      </c>
      <c r="D41" s="1161">
        <v>0</v>
      </c>
      <c r="E41" s="565"/>
      <c r="F41" s="1176">
        <v>0</v>
      </c>
      <c r="G41" s="255"/>
      <c r="H41" s="1151">
        <v>0</v>
      </c>
      <c r="I41" s="255"/>
      <c r="J41" s="1151">
        <f>SUM(F41-H41)</f>
        <v>0</v>
      </c>
      <c r="K41" s="255"/>
      <c r="L41" s="1151">
        <v>0</v>
      </c>
      <c r="M41" s="255"/>
      <c r="N41" s="1151">
        <v>0</v>
      </c>
      <c r="O41" s="255"/>
      <c r="P41" s="1151">
        <v>0</v>
      </c>
      <c r="Q41" s="297"/>
      <c r="R41" s="309"/>
      <c r="S41" s="616"/>
      <c r="T41" s="94"/>
    </row>
    <row r="42" spans="1:20" ht="30" customHeight="1" thickBot="1">
      <c r="A42" s="260" t="s">
        <v>297</v>
      </c>
      <c r="B42" s="243"/>
      <c r="C42" s="1160"/>
      <c r="D42" s="1162"/>
      <c r="E42" s="566"/>
      <c r="F42" s="1177"/>
      <c r="G42" s="255"/>
      <c r="H42" s="1157"/>
      <c r="I42" s="255"/>
      <c r="J42" s="1157"/>
      <c r="K42" s="255"/>
      <c r="L42" s="1157"/>
      <c r="M42" s="255"/>
      <c r="N42" s="1157"/>
      <c r="O42" s="255"/>
      <c r="P42" s="1157"/>
      <c r="Q42" s="297"/>
      <c r="R42" s="246" t="s">
        <v>255</v>
      </c>
      <c r="S42" s="616"/>
      <c r="T42" s="298" t="str">
        <f>IF(ROUND(H41+J41,2)=ROUND(F41,2),"","Mineable acres do not add correctly")</f>
        <v/>
      </c>
    </row>
    <row r="43" spans="1:20" ht="30" customHeight="1" thickBot="1">
      <c r="A43" s="260" t="s">
        <v>298</v>
      </c>
      <c r="B43" s="243"/>
      <c r="C43" s="1153" t="s">
        <v>241</v>
      </c>
      <c r="D43" s="1155">
        <v>0</v>
      </c>
      <c r="E43" s="566"/>
      <c r="F43" s="1177"/>
      <c r="G43" s="255"/>
      <c r="H43" s="1157"/>
      <c r="I43" s="255"/>
      <c r="J43" s="1157"/>
      <c r="K43" s="255"/>
      <c r="L43" s="1157"/>
      <c r="M43" s="255"/>
      <c r="N43" s="1157"/>
      <c r="O43" s="255"/>
      <c r="P43" s="1157"/>
      <c r="Q43" s="297"/>
      <c r="R43" s="299"/>
      <c r="S43" s="616"/>
      <c r="T43" s="298" t="str">
        <f>IF(ROUND(H41+J41+L41+N41+P41,2)=ROUND(D41,2),"","Total Property Acreage does not add correctly")</f>
        <v/>
      </c>
    </row>
    <row r="44" spans="1:20" ht="30" customHeight="1" thickBot="1">
      <c r="A44" s="241" t="s">
        <v>352</v>
      </c>
      <c r="B44" s="356">
        <v>0</v>
      </c>
      <c r="C44" s="1154"/>
      <c r="D44" s="1156"/>
      <c r="E44" s="316"/>
      <c r="F44" s="278"/>
      <c r="G44" s="178"/>
      <c r="H44" s="277"/>
      <c r="I44" s="178"/>
      <c r="J44" s="277"/>
      <c r="K44" s="178"/>
      <c r="L44" s="277"/>
      <c r="M44" s="178"/>
      <c r="N44" s="277"/>
      <c r="O44" s="178"/>
      <c r="P44" s="277"/>
      <c r="Q44" s="301"/>
      <c r="R44" s="299"/>
      <c r="S44" s="616"/>
      <c r="T44" s="298" t="str">
        <f>IF(ROUND(H43+J43,2)=ROUND(F43,2),"","Mineable acres do not add correctly")</f>
        <v/>
      </c>
    </row>
    <row r="45" spans="1:20" ht="30" customHeight="1" thickBot="1">
      <c r="A45" s="619"/>
      <c r="B45" s="302"/>
      <c r="C45" s="303"/>
      <c r="D45" s="314">
        <f>SUM(D41*B44)</f>
        <v>0</v>
      </c>
      <c r="E45" s="178"/>
      <c r="F45" s="304">
        <f>SUM(F41*B44)</f>
        <v>0</v>
      </c>
      <c r="G45" s="178"/>
      <c r="H45" s="306">
        <f>SUM(H41*B44)</f>
        <v>0</v>
      </c>
      <c r="I45" s="178"/>
      <c r="J45" s="306">
        <f>SUM(J41*B44)</f>
        <v>0</v>
      </c>
      <c r="K45" s="178"/>
      <c r="L45" s="306">
        <f>SUM(L41*B44)</f>
        <v>0</v>
      </c>
      <c r="M45" s="178"/>
      <c r="N45" s="306">
        <f>SUM(N41*B44)</f>
        <v>0</v>
      </c>
      <c r="O45" s="178"/>
      <c r="P45" s="306">
        <f>SUM(P41*B44)</f>
        <v>0</v>
      </c>
      <c r="Q45" s="315"/>
      <c r="R45" s="195"/>
      <c r="S45" s="613"/>
      <c r="T45" s="298"/>
    </row>
    <row r="46" spans="1:20" ht="30" customHeight="1" thickTop="1" thickBot="1">
      <c r="A46" s="261" t="s">
        <v>261</v>
      </c>
      <c r="B46" s="248"/>
      <c r="C46" s="1159" t="s">
        <v>240</v>
      </c>
      <c r="D46" s="1161">
        <v>0</v>
      </c>
      <c r="E46" s="565"/>
      <c r="F46" s="1176">
        <v>0</v>
      </c>
      <c r="G46" s="255"/>
      <c r="H46" s="1151">
        <v>0</v>
      </c>
      <c r="I46" s="255"/>
      <c r="J46" s="1151">
        <f>SUM(F46-H46)</f>
        <v>0</v>
      </c>
      <c r="K46" s="255"/>
      <c r="L46" s="1151">
        <v>0</v>
      </c>
      <c r="M46" s="255"/>
      <c r="N46" s="1151">
        <v>0</v>
      </c>
      <c r="O46" s="255"/>
      <c r="P46" s="1151">
        <v>0</v>
      </c>
      <c r="Q46" s="297"/>
      <c r="R46" s="309"/>
      <c r="S46" s="616"/>
      <c r="T46" s="94"/>
    </row>
    <row r="47" spans="1:20" ht="30" customHeight="1" thickBot="1">
      <c r="A47" s="260" t="s">
        <v>297</v>
      </c>
      <c r="B47" s="243"/>
      <c r="C47" s="1160"/>
      <c r="D47" s="1162"/>
      <c r="E47" s="566"/>
      <c r="F47" s="1177"/>
      <c r="G47" s="255"/>
      <c r="H47" s="1157"/>
      <c r="I47" s="255"/>
      <c r="J47" s="1157"/>
      <c r="K47" s="255"/>
      <c r="L47" s="1157"/>
      <c r="M47" s="255"/>
      <c r="N47" s="1157"/>
      <c r="O47" s="255"/>
      <c r="P47" s="1157"/>
      <c r="Q47" s="297"/>
      <c r="R47" s="246" t="s">
        <v>255</v>
      </c>
      <c r="S47" s="616"/>
      <c r="T47" s="298" t="str">
        <f>IF(ROUND(H46+J46,2)=ROUND(F46,2),"","Mineable acres do not add correctly")</f>
        <v/>
      </c>
    </row>
    <row r="48" spans="1:20" ht="30" customHeight="1" thickBot="1">
      <c r="A48" s="260" t="s">
        <v>298</v>
      </c>
      <c r="B48" s="243"/>
      <c r="C48" s="1153" t="s">
        <v>241</v>
      </c>
      <c r="D48" s="1155">
        <v>0</v>
      </c>
      <c r="E48" s="566"/>
      <c r="F48" s="1177"/>
      <c r="G48" s="255"/>
      <c r="H48" s="1157"/>
      <c r="I48" s="255"/>
      <c r="J48" s="1157"/>
      <c r="K48" s="255"/>
      <c r="L48" s="1157"/>
      <c r="M48" s="255"/>
      <c r="N48" s="1157"/>
      <c r="O48" s="255"/>
      <c r="P48" s="1157"/>
      <c r="Q48" s="297"/>
      <c r="R48" s="299"/>
      <c r="S48" s="616"/>
      <c r="T48" s="298" t="str">
        <f>IF(ROUND(H46+J46+L46+N46+P46,2)=ROUND(D46,2),"","Total Property Acreage does not add correctly")</f>
        <v/>
      </c>
    </row>
    <row r="49" spans="1:20" ht="30" customHeight="1" thickBot="1">
      <c r="A49" s="241" t="s">
        <v>352</v>
      </c>
      <c r="B49" s="356">
        <v>0</v>
      </c>
      <c r="C49" s="1154"/>
      <c r="D49" s="1156"/>
      <c r="E49" s="316"/>
      <c r="F49" s="278"/>
      <c r="G49" s="178"/>
      <c r="H49" s="277"/>
      <c r="I49" s="178"/>
      <c r="J49" s="277"/>
      <c r="K49" s="178"/>
      <c r="L49" s="277"/>
      <c r="M49" s="178"/>
      <c r="N49" s="277"/>
      <c r="O49" s="178"/>
      <c r="P49" s="277"/>
      <c r="Q49" s="301"/>
      <c r="R49" s="299"/>
      <c r="S49" s="616"/>
      <c r="T49" s="298" t="str">
        <f>IF(ROUND(H48+J48,2)=ROUND(F48,2),"","Mineable acres do not add correctly")</f>
        <v/>
      </c>
    </row>
    <row r="50" spans="1:20" ht="30" customHeight="1" thickBot="1">
      <c r="A50" s="619"/>
      <c r="B50" s="302"/>
      <c r="C50" s="305"/>
      <c r="D50" s="314">
        <f>SUM(D46*B49)</f>
        <v>0</v>
      </c>
      <c r="E50" s="178"/>
      <c r="F50" s="304">
        <f>SUM(F46*B49)</f>
        <v>0</v>
      </c>
      <c r="G50" s="178"/>
      <c r="H50" s="306">
        <f>SUM(H46*B49)</f>
        <v>0</v>
      </c>
      <c r="I50" s="178"/>
      <c r="J50" s="306">
        <f>SUM(J46*B49)</f>
        <v>0</v>
      </c>
      <c r="K50" s="178"/>
      <c r="L50" s="306">
        <f>SUM(L46*B49)</f>
        <v>0</v>
      </c>
      <c r="M50" s="178"/>
      <c r="N50" s="306">
        <f>SUM(N46*B49)</f>
        <v>0</v>
      </c>
      <c r="O50" s="178"/>
      <c r="P50" s="306">
        <f>SUM(P46*B49)</f>
        <v>0</v>
      </c>
      <c r="Q50" s="315"/>
      <c r="R50" s="195"/>
      <c r="S50" s="613"/>
      <c r="T50" s="298"/>
    </row>
    <row r="51" spans="1:20" ht="30" customHeight="1" thickTop="1" thickBot="1">
      <c r="A51" s="260" t="s">
        <v>353</v>
      </c>
      <c r="B51" s="248"/>
      <c r="C51" s="1159" t="s">
        <v>240</v>
      </c>
      <c r="D51" s="1188">
        <v>0</v>
      </c>
      <c r="E51" s="308"/>
      <c r="F51" s="1176">
        <v>0</v>
      </c>
      <c r="G51" s="255"/>
      <c r="H51" s="1151">
        <v>0</v>
      </c>
      <c r="I51" s="255"/>
      <c r="J51" s="1151">
        <f>SUM(F51-H51)</f>
        <v>0</v>
      </c>
      <c r="K51" s="255"/>
      <c r="L51" s="1151">
        <v>0</v>
      </c>
      <c r="M51" s="255"/>
      <c r="N51" s="1151">
        <v>0</v>
      </c>
      <c r="O51" s="255"/>
      <c r="P51" s="1151">
        <v>0</v>
      </c>
      <c r="Q51" s="297"/>
      <c r="R51" s="309"/>
      <c r="S51" s="616"/>
      <c r="T51" s="94"/>
    </row>
    <row r="52" spans="1:20" ht="30" customHeight="1" thickBot="1">
      <c r="A52" s="260" t="s">
        <v>297</v>
      </c>
      <c r="B52" s="243"/>
      <c r="C52" s="1160"/>
      <c r="D52" s="1189"/>
      <c r="E52" s="310"/>
      <c r="F52" s="1177"/>
      <c r="G52" s="255"/>
      <c r="H52" s="1157"/>
      <c r="I52" s="255"/>
      <c r="J52" s="1157"/>
      <c r="K52" s="255"/>
      <c r="L52" s="1157"/>
      <c r="M52" s="255"/>
      <c r="N52" s="1157"/>
      <c r="O52" s="255"/>
      <c r="P52" s="1157"/>
      <c r="Q52" s="297"/>
      <c r="R52" s="246" t="s">
        <v>255</v>
      </c>
      <c r="S52" s="616"/>
      <c r="T52" s="298" t="str">
        <f>IF(ROUND(H51+J51,2)=ROUND(F51,2),"","Mineable acres do not add correctly")</f>
        <v/>
      </c>
    </row>
    <row r="53" spans="1:20" ht="30" customHeight="1" thickBot="1">
      <c r="A53" s="260" t="s">
        <v>298</v>
      </c>
      <c r="B53" s="243"/>
      <c r="C53" s="1153" t="s">
        <v>241</v>
      </c>
      <c r="D53" s="1155">
        <v>0</v>
      </c>
      <c r="E53" s="310"/>
      <c r="F53" s="1177"/>
      <c r="G53" s="255"/>
      <c r="H53" s="1157"/>
      <c r="I53" s="255"/>
      <c r="J53" s="1157"/>
      <c r="K53" s="255"/>
      <c r="L53" s="1157"/>
      <c r="M53" s="255"/>
      <c r="N53" s="1157"/>
      <c r="O53" s="255"/>
      <c r="P53" s="1157"/>
      <c r="Q53" s="297"/>
      <c r="R53" s="299"/>
      <c r="S53" s="616"/>
      <c r="T53" s="298" t="str">
        <f>IF(ROUND(H51+J51+L51+N51+P51,2)=ROUND(D51,2),"","Total Property Acreage does not add correctly")</f>
        <v/>
      </c>
    </row>
    <row r="54" spans="1:20" ht="30" customHeight="1" thickBot="1">
      <c r="A54" s="241" t="s">
        <v>352</v>
      </c>
      <c r="B54" s="356">
        <v>0</v>
      </c>
      <c r="C54" s="1154"/>
      <c r="D54" s="1156"/>
      <c r="E54" s="317"/>
      <c r="F54" s="278"/>
      <c r="G54" s="178"/>
      <c r="H54" s="277"/>
      <c r="I54" s="178"/>
      <c r="J54" s="277"/>
      <c r="K54" s="178"/>
      <c r="L54" s="277"/>
      <c r="M54" s="178"/>
      <c r="N54" s="277"/>
      <c r="O54" s="178"/>
      <c r="P54" s="277"/>
      <c r="Q54" s="301"/>
      <c r="R54" s="299"/>
      <c r="S54" s="616"/>
      <c r="T54" s="298" t="str">
        <f>IF(ROUND(H53+J53,2)=ROUND(F53,2),"","Mineable acres do not add correctly")</f>
        <v/>
      </c>
    </row>
    <row r="55" spans="1:20" ht="30" customHeight="1" thickBot="1">
      <c r="A55" s="619"/>
      <c r="B55" s="302"/>
      <c r="C55" s="305"/>
      <c r="D55" s="314">
        <f>SUM(D51*B54)</f>
        <v>0</v>
      </c>
      <c r="E55" s="178"/>
      <c r="F55" s="304">
        <f>SUM(F51*B54)</f>
        <v>0</v>
      </c>
      <c r="G55" s="178"/>
      <c r="H55" s="306">
        <f>SUM(H51*B54)</f>
        <v>0</v>
      </c>
      <c r="I55" s="178"/>
      <c r="J55" s="306">
        <f>SUM(J51*B54)</f>
        <v>0</v>
      </c>
      <c r="K55" s="178"/>
      <c r="L55" s="306">
        <f>SUM(L51*B54)</f>
        <v>0</v>
      </c>
      <c r="M55" s="178"/>
      <c r="N55" s="306">
        <f>SUM(N51*B54)</f>
        <v>0</v>
      </c>
      <c r="O55" s="178"/>
      <c r="P55" s="306">
        <f>SUM(P51*B54)</f>
        <v>0</v>
      </c>
      <c r="Q55" s="315"/>
      <c r="R55" s="195"/>
      <c r="S55" s="613"/>
      <c r="T55" s="298"/>
    </row>
    <row r="56" spans="1:20" ht="30" customHeight="1" thickTop="1" thickBot="1">
      <c r="A56" s="260" t="s">
        <v>354</v>
      </c>
      <c r="B56" s="248"/>
      <c r="C56" s="1159" t="s">
        <v>240</v>
      </c>
      <c r="D56" s="1184">
        <v>0</v>
      </c>
      <c r="E56" s="565"/>
      <c r="F56" s="1176">
        <v>0</v>
      </c>
      <c r="G56" s="255"/>
      <c r="H56" s="1151">
        <v>0</v>
      </c>
      <c r="I56" s="255"/>
      <c r="J56" s="1151">
        <f>SUM(F56-H56)</f>
        <v>0</v>
      </c>
      <c r="K56" s="255"/>
      <c r="L56" s="1151">
        <v>0</v>
      </c>
      <c r="M56" s="255"/>
      <c r="N56" s="1151">
        <v>0</v>
      </c>
      <c r="O56" s="255"/>
      <c r="P56" s="1151">
        <v>0</v>
      </c>
      <c r="Q56" s="297"/>
      <c r="R56" s="309"/>
      <c r="S56" s="616"/>
      <c r="T56" s="94"/>
    </row>
    <row r="57" spans="1:20" ht="30" customHeight="1" thickBot="1">
      <c r="A57" s="260" t="s">
        <v>297</v>
      </c>
      <c r="B57" s="243"/>
      <c r="C57" s="1160"/>
      <c r="D57" s="1162"/>
      <c r="E57" s="566"/>
      <c r="F57" s="1177"/>
      <c r="G57" s="255"/>
      <c r="H57" s="1157"/>
      <c r="I57" s="255"/>
      <c r="J57" s="1157"/>
      <c r="K57" s="255"/>
      <c r="L57" s="1157"/>
      <c r="M57" s="255"/>
      <c r="N57" s="1157"/>
      <c r="O57" s="255"/>
      <c r="P57" s="1157"/>
      <c r="Q57" s="297"/>
      <c r="R57" s="246" t="s">
        <v>255</v>
      </c>
      <c r="S57" s="616"/>
      <c r="T57" s="298" t="str">
        <f>IF(ROUND(H56+J56,2)=ROUND(F56,2),"","Mineable acres do not add correctly")</f>
        <v/>
      </c>
    </row>
    <row r="58" spans="1:20" ht="30" customHeight="1" thickBot="1">
      <c r="A58" s="260" t="s">
        <v>298</v>
      </c>
      <c r="B58" s="243"/>
      <c r="C58" s="1153" t="s">
        <v>241</v>
      </c>
      <c r="D58" s="1155">
        <v>0</v>
      </c>
      <c r="E58" s="566"/>
      <c r="F58" s="1177"/>
      <c r="G58" s="255"/>
      <c r="H58" s="1157"/>
      <c r="I58" s="255"/>
      <c r="J58" s="1157"/>
      <c r="K58" s="255"/>
      <c r="L58" s="1157"/>
      <c r="M58" s="255"/>
      <c r="N58" s="1157"/>
      <c r="O58" s="255"/>
      <c r="P58" s="1157"/>
      <c r="Q58" s="297"/>
      <c r="R58" s="299"/>
      <c r="S58" s="616"/>
      <c r="T58" s="298" t="str">
        <f>IF(ROUND(H56+J56+L56+N56+P56,2)=ROUND(D56,2),"","Total Property Acreage does not add correctly")</f>
        <v/>
      </c>
    </row>
    <row r="59" spans="1:20" ht="30" customHeight="1" thickBot="1">
      <c r="A59" s="241" t="s">
        <v>352</v>
      </c>
      <c r="B59" s="356">
        <v>0</v>
      </c>
      <c r="C59" s="1154"/>
      <c r="D59" s="1156"/>
      <c r="E59" s="316"/>
      <c r="F59" s="278"/>
      <c r="G59" s="178"/>
      <c r="H59" s="277"/>
      <c r="I59" s="178"/>
      <c r="J59" s="277"/>
      <c r="K59" s="178"/>
      <c r="L59" s="277"/>
      <c r="M59" s="178"/>
      <c r="N59" s="277"/>
      <c r="O59" s="178"/>
      <c r="P59" s="277"/>
      <c r="Q59" s="301"/>
      <c r="R59" s="299"/>
      <c r="S59" s="616"/>
      <c r="T59" s="298" t="str">
        <f>IF(ROUND(H58+J58,2)=ROUND(F58,2),"","Mineable acres do not add correctly")</f>
        <v/>
      </c>
    </row>
    <row r="60" spans="1:20" ht="30" customHeight="1" thickBot="1">
      <c r="A60" s="619"/>
      <c r="B60" s="302"/>
      <c r="C60" s="303"/>
      <c r="D60" s="314">
        <f>SUM(D56*B59)</f>
        <v>0</v>
      </c>
      <c r="E60" s="178"/>
      <c r="F60" s="304">
        <f>SUM(F56*B59)</f>
        <v>0</v>
      </c>
      <c r="G60" s="178"/>
      <c r="H60" s="306">
        <f>SUM(H56*B59)</f>
        <v>0</v>
      </c>
      <c r="I60" s="178"/>
      <c r="J60" s="306">
        <f>SUM(J56*B59)</f>
        <v>0</v>
      </c>
      <c r="K60" s="178"/>
      <c r="L60" s="306">
        <f>SUM(L56*B59)</f>
        <v>0</v>
      </c>
      <c r="M60" s="178"/>
      <c r="N60" s="306">
        <f>SUM(N56*B59)</f>
        <v>0</v>
      </c>
      <c r="O60" s="178"/>
      <c r="P60" s="306">
        <f>SUM(P56*B59)</f>
        <v>0</v>
      </c>
      <c r="Q60" s="315"/>
      <c r="R60" s="195"/>
      <c r="S60" s="613"/>
      <c r="T60" s="298"/>
    </row>
    <row r="61" spans="1:20" ht="30" customHeight="1" thickTop="1" thickBot="1">
      <c r="A61" s="261" t="s">
        <v>355</v>
      </c>
      <c r="B61" s="248"/>
      <c r="C61" s="1159" t="s">
        <v>240</v>
      </c>
      <c r="D61" s="1161">
        <v>0</v>
      </c>
      <c r="E61" s="565"/>
      <c r="F61" s="1176">
        <v>0</v>
      </c>
      <c r="G61" s="255"/>
      <c r="H61" s="1151">
        <v>0</v>
      </c>
      <c r="I61" s="255"/>
      <c r="J61" s="1151">
        <f>SUM(F61-H61)</f>
        <v>0</v>
      </c>
      <c r="K61" s="255"/>
      <c r="L61" s="1151">
        <v>0</v>
      </c>
      <c r="M61" s="255"/>
      <c r="N61" s="1151">
        <v>0</v>
      </c>
      <c r="O61" s="255"/>
      <c r="P61" s="1151">
        <v>0</v>
      </c>
      <c r="Q61" s="297"/>
      <c r="R61" s="309"/>
      <c r="S61" s="616"/>
      <c r="T61" s="94"/>
    </row>
    <row r="62" spans="1:20" ht="30" customHeight="1" thickBot="1">
      <c r="A62" s="260" t="s">
        <v>297</v>
      </c>
      <c r="B62" s="243"/>
      <c r="C62" s="1160"/>
      <c r="D62" s="1162"/>
      <c r="E62" s="566"/>
      <c r="F62" s="1177"/>
      <c r="G62" s="255"/>
      <c r="H62" s="1157"/>
      <c r="I62" s="255"/>
      <c r="J62" s="1157"/>
      <c r="K62" s="255"/>
      <c r="L62" s="1157"/>
      <c r="M62" s="255"/>
      <c r="N62" s="1157"/>
      <c r="O62" s="255"/>
      <c r="P62" s="1157"/>
      <c r="Q62" s="297"/>
      <c r="R62" s="246" t="s">
        <v>255</v>
      </c>
      <c r="S62" s="616"/>
      <c r="T62" s="298" t="str">
        <f>IF(ROUND(H61+J61,2)=ROUND(F61,2),"","Mineable acres do not add correctly")</f>
        <v/>
      </c>
    </row>
    <row r="63" spans="1:20" ht="30" customHeight="1" thickBot="1">
      <c r="A63" s="260" t="s">
        <v>298</v>
      </c>
      <c r="B63" s="243"/>
      <c r="C63" s="1153" t="s">
        <v>241</v>
      </c>
      <c r="D63" s="1155">
        <v>0</v>
      </c>
      <c r="E63" s="566"/>
      <c r="F63" s="1177"/>
      <c r="G63" s="255"/>
      <c r="H63" s="1157"/>
      <c r="I63" s="255"/>
      <c r="J63" s="1157"/>
      <c r="K63" s="255"/>
      <c r="L63" s="1157"/>
      <c r="M63" s="255"/>
      <c r="N63" s="1157"/>
      <c r="O63" s="255"/>
      <c r="P63" s="1157"/>
      <c r="Q63" s="297"/>
      <c r="R63" s="299"/>
      <c r="S63" s="616"/>
      <c r="T63" s="298" t="str">
        <f>IF(ROUND(H61+J61+L61+N61+P61,2)=ROUND(D61,2),"","Total Property Acreage does not add correctly")</f>
        <v/>
      </c>
    </row>
    <row r="64" spans="1:20" ht="30" customHeight="1" thickBot="1">
      <c r="A64" s="241" t="s">
        <v>352</v>
      </c>
      <c r="B64" s="356">
        <v>0</v>
      </c>
      <c r="C64" s="1154"/>
      <c r="D64" s="1156"/>
      <c r="E64" s="316"/>
      <c r="F64" s="278"/>
      <c r="G64" s="178"/>
      <c r="H64" s="277"/>
      <c r="I64" s="178"/>
      <c r="J64" s="277"/>
      <c r="K64" s="178"/>
      <c r="L64" s="277"/>
      <c r="M64" s="178"/>
      <c r="N64" s="277"/>
      <c r="O64" s="178"/>
      <c r="P64" s="277"/>
      <c r="Q64" s="301"/>
      <c r="R64" s="299"/>
      <c r="S64" s="616"/>
      <c r="T64" s="298" t="str">
        <f>IF(ROUND(H63+J63,2)=ROUND(F63,2),"","Mineable acres do not add correctly")</f>
        <v/>
      </c>
    </row>
    <row r="65" spans="1:20" ht="30" customHeight="1" thickTop="1" thickBot="1">
      <c r="A65" s="619"/>
      <c r="B65" s="302"/>
      <c r="C65" s="318"/>
      <c r="D65" s="314">
        <f>SUM(D61*B64)</f>
        <v>0</v>
      </c>
      <c r="E65" s="178"/>
      <c r="F65" s="304">
        <f>SUM(F61*B64)</f>
        <v>0</v>
      </c>
      <c r="G65" s="178"/>
      <c r="H65" s="306">
        <f>SUM(H61*B64)</f>
        <v>0</v>
      </c>
      <c r="I65" s="178"/>
      <c r="J65" s="306">
        <f>SUM(J61*B64)</f>
        <v>0</v>
      </c>
      <c r="K65" s="178"/>
      <c r="L65" s="306">
        <f>SUM(L61*B64)</f>
        <v>0</v>
      </c>
      <c r="M65" s="178"/>
      <c r="N65" s="306">
        <f>SUM(N61*B64)</f>
        <v>0</v>
      </c>
      <c r="O65" s="178"/>
      <c r="P65" s="306">
        <f>SUM(P61*B64)</f>
        <v>0</v>
      </c>
      <c r="Q65" s="315"/>
      <c r="R65" s="195"/>
      <c r="S65" s="613"/>
      <c r="T65" s="298"/>
    </row>
    <row r="66" spans="1:20" ht="30" customHeight="1" thickTop="1" thickBot="1">
      <c r="A66" s="260" t="s">
        <v>356</v>
      </c>
      <c r="B66" s="242"/>
      <c r="C66" s="1159" t="s">
        <v>240</v>
      </c>
      <c r="D66" s="1187">
        <v>0</v>
      </c>
      <c r="E66" s="565"/>
      <c r="F66" s="1176">
        <v>0</v>
      </c>
      <c r="G66" s="255"/>
      <c r="H66" s="1151">
        <v>0</v>
      </c>
      <c r="I66" s="255"/>
      <c r="J66" s="1158">
        <f>SUM(F66-H66)</f>
        <v>0</v>
      </c>
      <c r="K66" s="255"/>
      <c r="L66" s="1151">
        <v>0</v>
      </c>
      <c r="M66" s="255"/>
      <c r="N66" s="1151">
        <v>0</v>
      </c>
      <c r="O66" s="255"/>
      <c r="P66" s="1151">
        <v>0</v>
      </c>
      <c r="Q66" s="297"/>
      <c r="R66" s="309"/>
      <c r="S66" s="616"/>
      <c r="T66" s="94"/>
    </row>
    <row r="67" spans="1:20" ht="30" customHeight="1" thickBot="1">
      <c r="A67" s="260" t="s">
        <v>297</v>
      </c>
      <c r="B67" s="243"/>
      <c r="C67" s="1160"/>
      <c r="D67" s="1161"/>
      <c r="E67" s="566"/>
      <c r="F67" s="1177"/>
      <c r="G67" s="255"/>
      <c r="H67" s="1157"/>
      <c r="I67" s="255"/>
      <c r="J67" s="1157"/>
      <c r="K67" s="255"/>
      <c r="L67" s="1152"/>
      <c r="M67" s="255"/>
      <c r="N67" s="1152"/>
      <c r="O67" s="255"/>
      <c r="P67" s="1152"/>
      <c r="Q67" s="297"/>
      <c r="R67" s="246" t="s">
        <v>255</v>
      </c>
      <c r="S67" s="616"/>
      <c r="T67" s="298" t="str">
        <f>IF(ROUND(H66+J66,2)=ROUND(F66,2),"","Mineable acres do not add correctly")</f>
        <v/>
      </c>
    </row>
    <row r="68" spans="1:20" ht="30" customHeight="1" thickBot="1">
      <c r="A68" s="260" t="s">
        <v>298</v>
      </c>
      <c r="B68" s="243"/>
      <c r="C68" s="1153" t="s">
        <v>241</v>
      </c>
      <c r="D68" s="1155">
        <v>0</v>
      </c>
      <c r="E68" s="566"/>
      <c r="F68" s="1177"/>
      <c r="G68" s="255"/>
      <c r="H68" s="1157"/>
      <c r="I68" s="255"/>
      <c r="J68" s="1157"/>
      <c r="K68" s="255"/>
      <c r="L68" s="1152"/>
      <c r="M68" s="255"/>
      <c r="N68" s="1152"/>
      <c r="O68" s="255"/>
      <c r="P68" s="1152"/>
      <c r="Q68" s="297"/>
      <c r="R68" s="299"/>
      <c r="S68" s="616"/>
      <c r="T68" s="298" t="str">
        <f>IF(ROUND(H66+J66+L66+N66+P66,2)=ROUND(D66,2),"","Total Property Acreage does not add correctly")</f>
        <v/>
      </c>
    </row>
    <row r="69" spans="1:20" ht="30" customHeight="1" thickBot="1">
      <c r="A69" s="241" t="s">
        <v>352</v>
      </c>
      <c r="B69" s="356">
        <v>0</v>
      </c>
      <c r="C69" s="1154"/>
      <c r="D69" s="1156"/>
      <c r="E69" s="316"/>
      <c r="F69" s="278"/>
      <c r="G69" s="178"/>
      <c r="H69" s="277"/>
      <c r="I69" s="178"/>
      <c r="J69" s="278"/>
      <c r="K69" s="178"/>
      <c r="L69" s="277"/>
      <c r="M69" s="178"/>
      <c r="N69" s="277"/>
      <c r="O69" s="178"/>
      <c r="P69" s="277"/>
      <c r="Q69" s="301"/>
      <c r="R69" s="299"/>
      <c r="S69" s="616"/>
      <c r="T69" s="298" t="str">
        <f>IF(ROUND(H68+J68,2)=ROUND(F68,2),"","Mineable acres do not add correctly")</f>
        <v/>
      </c>
    </row>
    <row r="70" spans="1:20" ht="30" customHeight="1" thickTop="1" thickBot="1">
      <c r="A70" s="619"/>
      <c r="B70" s="302"/>
      <c r="C70" s="318"/>
      <c r="D70" s="314">
        <f>SUM(D66*B69)</f>
        <v>0</v>
      </c>
      <c r="E70" s="178"/>
      <c r="F70" s="304">
        <f>SUM(F66*B69)</f>
        <v>0</v>
      </c>
      <c r="G70" s="178"/>
      <c r="H70" s="306">
        <f>SUM(H66*B69)</f>
        <v>0</v>
      </c>
      <c r="I70" s="178"/>
      <c r="J70" s="306">
        <f>SUM(J66*B69)</f>
        <v>0</v>
      </c>
      <c r="K70" s="178"/>
      <c r="L70" s="306">
        <f>SUM(L66*B69)</f>
        <v>0</v>
      </c>
      <c r="M70" s="178"/>
      <c r="N70" s="306">
        <f>SUM(N66*B69)</f>
        <v>0</v>
      </c>
      <c r="O70" s="178"/>
      <c r="P70" s="306">
        <f>SUM(P66*B69)</f>
        <v>0</v>
      </c>
      <c r="Q70" s="315"/>
      <c r="R70" s="195"/>
      <c r="S70" s="613"/>
      <c r="T70" s="298"/>
    </row>
    <row r="71" spans="1:20" ht="30" customHeight="1" thickTop="1" thickBot="1">
      <c r="A71" s="261" t="s">
        <v>938</v>
      </c>
      <c r="B71" s="248"/>
      <c r="C71" s="1159" t="s">
        <v>240</v>
      </c>
      <c r="D71" s="1161">
        <v>0</v>
      </c>
      <c r="E71" s="1181"/>
      <c r="F71" s="1176">
        <v>0</v>
      </c>
      <c r="G71" s="255"/>
      <c r="H71" s="1151">
        <v>0</v>
      </c>
      <c r="I71" s="255"/>
      <c r="J71" s="1158">
        <f>SUM(F71-H71)</f>
        <v>0</v>
      </c>
      <c r="K71" s="255"/>
      <c r="L71" s="1151">
        <v>0</v>
      </c>
      <c r="M71" s="255"/>
      <c r="N71" s="1151">
        <v>0</v>
      </c>
      <c r="O71" s="255"/>
      <c r="P71" s="1151">
        <v>0</v>
      </c>
      <c r="Q71" s="297"/>
      <c r="R71" s="309"/>
      <c r="S71" s="616"/>
      <c r="T71" s="94"/>
    </row>
    <row r="72" spans="1:20" ht="30" customHeight="1" thickBot="1">
      <c r="A72" s="260" t="s">
        <v>297</v>
      </c>
      <c r="B72" s="243"/>
      <c r="C72" s="1160"/>
      <c r="D72" s="1162"/>
      <c r="E72" s="1182"/>
      <c r="F72" s="1177"/>
      <c r="G72" s="255"/>
      <c r="H72" s="1157"/>
      <c r="I72" s="255"/>
      <c r="J72" s="1157"/>
      <c r="K72" s="255"/>
      <c r="L72" s="1152"/>
      <c r="M72" s="255"/>
      <c r="N72" s="1152"/>
      <c r="O72" s="255"/>
      <c r="P72" s="1152"/>
      <c r="Q72" s="297"/>
      <c r="R72" s="246" t="s">
        <v>255</v>
      </c>
      <c r="S72" s="616"/>
      <c r="T72" s="298" t="str">
        <f>IF(ROUND(H71+J71,2)=ROUND(F71,2),"","Mineable acres do not add correctly")</f>
        <v/>
      </c>
    </row>
    <row r="73" spans="1:20" ht="30" customHeight="1" thickBot="1">
      <c r="A73" s="260" t="s">
        <v>298</v>
      </c>
      <c r="B73" s="243"/>
      <c r="C73" s="1153" t="s">
        <v>241</v>
      </c>
      <c r="D73" s="1155">
        <v>0</v>
      </c>
      <c r="E73" s="1182"/>
      <c r="F73" s="1177"/>
      <c r="G73" s="255"/>
      <c r="H73" s="1157"/>
      <c r="I73" s="255"/>
      <c r="J73" s="1157"/>
      <c r="K73" s="255"/>
      <c r="L73" s="1152"/>
      <c r="M73" s="255"/>
      <c r="N73" s="1152"/>
      <c r="O73" s="255"/>
      <c r="P73" s="1152"/>
      <c r="Q73" s="297"/>
      <c r="R73" s="299"/>
      <c r="S73" s="616"/>
      <c r="T73" s="298" t="str">
        <f>IF(ROUND(H71+J71+L71+N71+P71,2)=ROUND(D71,2),"","Total Property Acreage does not add correctly")</f>
        <v/>
      </c>
    </row>
    <row r="74" spans="1:20" ht="30" customHeight="1" thickBot="1">
      <c r="A74" s="241" t="s">
        <v>352</v>
      </c>
      <c r="B74" s="356">
        <v>0</v>
      </c>
      <c r="C74" s="1154"/>
      <c r="D74" s="1156"/>
      <c r="E74" s="316"/>
      <c r="F74" s="278"/>
      <c r="G74" s="178"/>
      <c r="H74" s="277"/>
      <c r="I74" s="178"/>
      <c r="J74" s="278"/>
      <c r="K74" s="178"/>
      <c r="L74" s="277"/>
      <c r="M74" s="178"/>
      <c r="N74" s="277"/>
      <c r="O74" s="178"/>
      <c r="P74" s="277"/>
      <c r="Q74" s="301"/>
      <c r="R74" s="299"/>
      <c r="S74" s="616"/>
      <c r="T74" s="298" t="str">
        <f>IF(ROUND(H73+J73,2)=ROUND(F73,2),"","Mineable acres do not add correctly")</f>
        <v/>
      </c>
    </row>
    <row r="75" spans="1:20" ht="30" customHeight="1" thickBot="1">
      <c r="A75" s="619"/>
      <c r="B75" s="302"/>
      <c r="C75" s="303"/>
      <c r="D75" s="314">
        <f>SUM(D71*B74)</f>
        <v>0</v>
      </c>
      <c r="E75" s="178"/>
      <c r="F75" s="304">
        <f>SUM(F71*B74)</f>
        <v>0</v>
      </c>
      <c r="G75" s="178"/>
      <c r="H75" s="306">
        <f>SUM(H71*B74)</f>
        <v>0</v>
      </c>
      <c r="I75" s="178"/>
      <c r="J75" s="306">
        <f>SUM(J71*B74)</f>
        <v>0</v>
      </c>
      <c r="K75" s="178"/>
      <c r="L75" s="306">
        <f>SUM(L71*B74)</f>
        <v>0</v>
      </c>
      <c r="M75" s="178"/>
      <c r="N75" s="306">
        <f>SUM(N71*B74)</f>
        <v>0</v>
      </c>
      <c r="O75" s="178"/>
      <c r="P75" s="306">
        <f>SUM(P71*B74)</f>
        <v>0</v>
      </c>
      <c r="Q75" s="315"/>
      <c r="R75" s="195"/>
      <c r="S75" s="613"/>
      <c r="T75" s="298"/>
    </row>
    <row r="76" spans="1:20" ht="30" customHeight="1" thickTop="1" thickBot="1">
      <c r="A76" s="260" t="s">
        <v>939</v>
      </c>
      <c r="B76" s="242"/>
      <c r="C76" s="1159" t="s">
        <v>240</v>
      </c>
      <c r="D76" s="1184">
        <v>0</v>
      </c>
      <c r="E76" s="1181"/>
      <c r="F76" s="1176">
        <v>0</v>
      </c>
      <c r="G76" s="255"/>
      <c r="H76" s="1151">
        <v>0</v>
      </c>
      <c r="I76" s="255"/>
      <c r="J76" s="1158">
        <f>SUM(F76-H76)</f>
        <v>0</v>
      </c>
      <c r="K76" s="255"/>
      <c r="L76" s="1151">
        <v>0</v>
      </c>
      <c r="M76" s="255"/>
      <c r="N76" s="1151">
        <v>0</v>
      </c>
      <c r="O76" s="255"/>
      <c r="P76" s="1151">
        <v>0</v>
      </c>
      <c r="Q76" s="297"/>
      <c r="R76" s="309"/>
      <c r="S76" s="616"/>
      <c r="T76" s="94"/>
    </row>
    <row r="77" spans="1:20" ht="30" customHeight="1" thickBot="1">
      <c r="A77" s="260" t="s">
        <v>297</v>
      </c>
      <c r="B77" s="243"/>
      <c r="C77" s="1160"/>
      <c r="D77" s="1162"/>
      <c r="E77" s="1182"/>
      <c r="F77" s="1177"/>
      <c r="G77" s="255"/>
      <c r="H77" s="1157"/>
      <c r="I77" s="255"/>
      <c r="J77" s="1157"/>
      <c r="K77" s="255"/>
      <c r="L77" s="1152"/>
      <c r="M77" s="255"/>
      <c r="N77" s="1152"/>
      <c r="O77" s="255"/>
      <c r="P77" s="1152"/>
      <c r="Q77" s="297"/>
      <c r="R77" s="246" t="s">
        <v>255</v>
      </c>
      <c r="S77" s="616"/>
      <c r="T77" s="298" t="str">
        <f>IF(ROUND(H76+J76,2)=ROUND(F76,2),"","Mineable acres do not add correctly")</f>
        <v/>
      </c>
    </row>
    <row r="78" spans="1:20" ht="30" customHeight="1" thickBot="1">
      <c r="A78" s="260" t="s">
        <v>298</v>
      </c>
      <c r="B78" s="243"/>
      <c r="C78" s="1153" t="s">
        <v>241</v>
      </c>
      <c r="D78" s="1155">
        <v>0</v>
      </c>
      <c r="E78" s="1182"/>
      <c r="F78" s="1177"/>
      <c r="G78" s="255"/>
      <c r="H78" s="1157"/>
      <c r="I78" s="255"/>
      <c r="J78" s="1157"/>
      <c r="K78" s="255"/>
      <c r="L78" s="1152"/>
      <c r="M78" s="255"/>
      <c r="N78" s="1152"/>
      <c r="O78" s="255"/>
      <c r="P78" s="1152"/>
      <c r="Q78" s="297"/>
      <c r="R78" s="299"/>
      <c r="S78" s="616"/>
      <c r="T78" s="298" t="str">
        <f>IF(ROUND(H76+J76+L76+N76+P76,2)=ROUND(D76,2),"","Total Property Acreage does not add correctly")</f>
        <v/>
      </c>
    </row>
    <row r="79" spans="1:20" ht="30" customHeight="1" thickBot="1">
      <c r="A79" s="241" t="s">
        <v>352</v>
      </c>
      <c r="B79" s="356">
        <v>0</v>
      </c>
      <c r="C79" s="1154"/>
      <c r="D79" s="1156"/>
      <c r="E79" s="316"/>
      <c r="F79" s="278"/>
      <c r="G79" s="178"/>
      <c r="H79" s="277"/>
      <c r="I79" s="178"/>
      <c r="J79" s="278"/>
      <c r="K79" s="178"/>
      <c r="L79" s="277"/>
      <c r="M79" s="178"/>
      <c r="N79" s="277"/>
      <c r="O79" s="178"/>
      <c r="P79" s="277"/>
      <c r="Q79" s="301"/>
      <c r="R79" s="299"/>
      <c r="S79" s="616"/>
      <c r="T79" s="298" t="str">
        <f>IF(ROUND(H78+J78,2)=ROUND(F78,2),"","Mineable acres do not add correctly")</f>
        <v/>
      </c>
    </row>
    <row r="80" spans="1:20" ht="30" customHeight="1" thickBot="1">
      <c r="A80" s="619"/>
      <c r="B80" s="302"/>
      <c r="C80" s="303"/>
      <c r="D80" s="314">
        <f>SUM(D76*B79)</f>
        <v>0</v>
      </c>
      <c r="E80" s="178"/>
      <c r="F80" s="304">
        <f>SUM(F76*B79)</f>
        <v>0</v>
      </c>
      <c r="G80" s="178"/>
      <c r="H80" s="306">
        <f>SUM(H76*B79)</f>
        <v>0</v>
      </c>
      <c r="I80" s="178"/>
      <c r="J80" s="306">
        <f>SUM(J76*B79)</f>
        <v>0</v>
      </c>
      <c r="K80" s="178"/>
      <c r="L80" s="306">
        <f>SUM(L76*B79)</f>
        <v>0</v>
      </c>
      <c r="M80" s="178"/>
      <c r="N80" s="306">
        <f>SUM(N76*B79)</f>
        <v>0</v>
      </c>
      <c r="O80" s="178"/>
      <c r="P80" s="306">
        <f>SUM(P76*B79)</f>
        <v>0</v>
      </c>
      <c r="Q80" s="315"/>
      <c r="R80" s="195"/>
      <c r="S80" s="613"/>
      <c r="T80" s="298"/>
    </row>
    <row r="81" spans="1:20" ht="30" customHeight="1" thickTop="1" thickBot="1">
      <c r="A81" s="260" t="s">
        <v>940</v>
      </c>
      <c r="B81" s="242"/>
      <c r="C81" s="1159" t="s">
        <v>240</v>
      </c>
      <c r="D81" s="1184">
        <v>0</v>
      </c>
      <c r="E81" s="1181"/>
      <c r="F81" s="1176">
        <v>0</v>
      </c>
      <c r="G81" s="255"/>
      <c r="H81" s="1151">
        <v>0</v>
      </c>
      <c r="I81" s="255"/>
      <c r="J81" s="1158">
        <f>SUM(F81-H81)</f>
        <v>0</v>
      </c>
      <c r="K81" s="255"/>
      <c r="L81" s="1151">
        <v>0</v>
      </c>
      <c r="M81" s="255"/>
      <c r="N81" s="1151">
        <v>0</v>
      </c>
      <c r="O81" s="255"/>
      <c r="P81" s="1151">
        <v>0</v>
      </c>
      <c r="Q81" s="297"/>
      <c r="R81" s="309"/>
      <c r="S81" s="616"/>
      <c r="T81" s="94"/>
    </row>
    <row r="82" spans="1:20" ht="30" customHeight="1" thickBot="1">
      <c r="A82" s="260" t="s">
        <v>297</v>
      </c>
      <c r="B82" s="243"/>
      <c r="C82" s="1160"/>
      <c r="D82" s="1162"/>
      <c r="E82" s="1182"/>
      <c r="F82" s="1177"/>
      <c r="G82" s="255"/>
      <c r="H82" s="1157"/>
      <c r="I82" s="255"/>
      <c r="J82" s="1157"/>
      <c r="K82" s="255"/>
      <c r="L82" s="1152"/>
      <c r="M82" s="255"/>
      <c r="N82" s="1152"/>
      <c r="O82" s="255"/>
      <c r="P82" s="1152"/>
      <c r="Q82" s="297"/>
      <c r="R82" s="246" t="s">
        <v>255</v>
      </c>
      <c r="S82" s="616"/>
      <c r="T82" s="298" t="str">
        <f>IF(ROUND(H81+J81,2)=ROUND(F81,2),"","Mineable acres do not add correctly")</f>
        <v/>
      </c>
    </row>
    <row r="83" spans="1:20" ht="30" customHeight="1" thickBot="1">
      <c r="A83" s="260" t="s">
        <v>298</v>
      </c>
      <c r="B83" s="243"/>
      <c r="C83" s="1153" t="s">
        <v>241</v>
      </c>
      <c r="D83" s="1155">
        <v>0</v>
      </c>
      <c r="E83" s="1182"/>
      <c r="F83" s="1177"/>
      <c r="G83" s="255"/>
      <c r="H83" s="1157"/>
      <c r="I83" s="255"/>
      <c r="J83" s="1157"/>
      <c r="K83" s="255"/>
      <c r="L83" s="1152"/>
      <c r="M83" s="255"/>
      <c r="N83" s="1152"/>
      <c r="O83" s="255"/>
      <c r="P83" s="1152"/>
      <c r="Q83" s="297"/>
      <c r="R83" s="299"/>
      <c r="S83" s="616"/>
      <c r="T83" s="298" t="str">
        <f>IF(ROUND(H81+J81+L81+N81+P81,2)=ROUND(D81,2),"","Total Property Acreage does not add correctly")</f>
        <v/>
      </c>
    </row>
    <row r="84" spans="1:20" ht="30" customHeight="1" thickBot="1">
      <c r="A84" s="241" t="s">
        <v>352</v>
      </c>
      <c r="B84" s="356">
        <v>0</v>
      </c>
      <c r="C84" s="1154"/>
      <c r="D84" s="1156"/>
      <c r="E84" s="316"/>
      <c r="F84" s="278"/>
      <c r="G84" s="178"/>
      <c r="H84" s="277"/>
      <c r="I84" s="178"/>
      <c r="J84" s="278"/>
      <c r="K84" s="178"/>
      <c r="L84" s="277"/>
      <c r="M84" s="178"/>
      <c r="N84" s="277"/>
      <c r="O84" s="178"/>
      <c r="P84" s="277"/>
      <c r="Q84" s="301"/>
      <c r="R84" s="299"/>
      <c r="S84" s="616"/>
      <c r="T84" s="298" t="str">
        <f>IF(ROUND(H83+J83,2)=ROUND(F83,2),"","Mineable acres do not add correctly")</f>
        <v/>
      </c>
    </row>
    <row r="85" spans="1:20" ht="30" customHeight="1" thickBot="1">
      <c r="A85" s="619"/>
      <c r="B85" s="302"/>
      <c r="C85" s="303"/>
      <c r="D85" s="314">
        <f>SUM(D81*B84)</f>
        <v>0</v>
      </c>
      <c r="E85" s="178"/>
      <c r="F85" s="304">
        <f>SUM(F81*B84)</f>
        <v>0</v>
      </c>
      <c r="G85" s="178"/>
      <c r="H85" s="306">
        <f>SUM(H81*B84)</f>
        <v>0</v>
      </c>
      <c r="I85" s="178"/>
      <c r="J85" s="306">
        <f>SUM(J81*B84)</f>
        <v>0</v>
      </c>
      <c r="K85" s="178"/>
      <c r="L85" s="306">
        <f>SUM(L81*B84)</f>
        <v>0</v>
      </c>
      <c r="M85" s="178"/>
      <c r="N85" s="306">
        <f>SUM(N81*B84)</f>
        <v>0</v>
      </c>
      <c r="O85" s="178"/>
      <c r="P85" s="306">
        <f>SUM(P81*B84)</f>
        <v>0</v>
      </c>
      <c r="Q85" s="315"/>
      <c r="R85" s="195"/>
      <c r="S85" s="613"/>
      <c r="T85" s="298"/>
    </row>
    <row r="86" spans="1:20" ht="30" customHeight="1" thickTop="1" thickBot="1">
      <c r="A86" s="261" t="s">
        <v>941</v>
      </c>
      <c r="B86" s="248"/>
      <c r="C86" s="1159" t="s">
        <v>240</v>
      </c>
      <c r="D86" s="1161">
        <v>0</v>
      </c>
      <c r="E86" s="1181"/>
      <c r="F86" s="1183">
        <v>0</v>
      </c>
      <c r="G86" s="255"/>
      <c r="H86" s="1171">
        <v>0</v>
      </c>
      <c r="I86" s="255"/>
      <c r="J86" s="1180">
        <f>SUM(F86-H86)</f>
        <v>0</v>
      </c>
      <c r="K86" s="255"/>
      <c r="L86" s="1171">
        <v>0</v>
      </c>
      <c r="M86" s="255"/>
      <c r="N86" s="1171">
        <v>0</v>
      </c>
      <c r="O86" s="255"/>
      <c r="P86" s="1171">
        <v>0</v>
      </c>
      <c r="Q86" s="297"/>
      <c r="R86" s="309"/>
      <c r="S86" s="616"/>
      <c r="T86" s="94"/>
    </row>
    <row r="87" spans="1:20" ht="30" customHeight="1" thickBot="1">
      <c r="A87" s="260" t="s">
        <v>297</v>
      </c>
      <c r="B87" s="243"/>
      <c r="C87" s="1160"/>
      <c r="D87" s="1162"/>
      <c r="E87" s="1182"/>
      <c r="F87" s="1177"/>
      <c r="G87" s="255"/>
      <c r="H87" s="1157"/>
      <c r="I87" s="255"/>
      <c r="J87" s="1157"/>
      <c r="K87" s="255"/>
      <c r="L87" s="1152"/>
      <c r="M87" s="255"/>
      <c r="N87" s="1152"/>
      <c r="O87" s="255"/>
      <c r="P87" s="1152"/>
      <c r="Q87" s="297"/>
      <c r="R87" s="246" t="s">
        <v>255</v>
      </c>
      <c r="S87" s="616"/>
      <c r="T87" s="298" t="str">
        <f>IF(ROUND(H86+J86,2)=ROUND(F86,2),"","Mineable acres do not add correctly")</f>
        <v/>
      </c>
    </row>
    <row r="88" spans="1:20" ht="30" customHeight="1" thickBot="1">
      <c r="A88" s="260" t="s">
        <v>298</v>
      </c>
      <c r="B88" s="242"/>
      <c r="C88" s="1153" t="s">
        <v>241</v>
      </c>
      <c r="D88" s="1172">
        <v>0</v>
      </c>
      <c r="E88" s="1182"/>
      <c r="F88" s="1177"/>
      <c r="G88" s="255"/>
      <c r="H88" s="1157"/>
      <c r="I88" s="255"/>
      <c r="J88" s="1157"/>
      <c r="K88" s="255"/>
      <c r="L88" s="1152"/>
      <c r="M88" s="255"/>
      <c r="N88" s="1152"/>
      <c r="O88" s="255"/>
      <c r="P88" s="1152"/>
      <c r="Q88" s="297"/>
      <c r="R88" s="299"/>
      <c r="S88" s="616"/>
      <c r="T88" s="298" t="str">
        <f>IF(ROUND(H86+J86+L86+N86+P86,2)=ROUND(D86,2),"","Total Property Acreage does not add correctly")</f>
        <v/>
      </c>
    </row>
    <row r="89" spans="1:20" ht="30" customHeight="1" thickBot="1">
      <c r="A89" s="241" t="s">
        <v>352</v>
      </c>
      <c r="B89" s="356">
        <v>0</v>
      </c>
      <c r="C89" s="1154"/>
      <c r="D89" s="1173"/>
      <c r="E89" s="316"/>
      <c r="F89" s="278"/>
      <c r="G89" s="178"/>
      <c r="H89" s="277"/>
      <c r="I89" s="178"/>
      <c r="J89" s="278"/>
      <c r="K89" s="178"/>
      <c r="L89" s="277"/>
      <c r="M89" s="178"/>
      <c r="N89" s="277"/>
      <c r="O89" s="178"/>
      <c r="P89" s="277"/>
      <c r="Q89" s="301"/>
      <c r="R89" s="299"/>
      <c r="S89" s="616"/>
      <c r="T89" s="298" t="str">
        <f>IF(ROUND(H88+J88,2)=ROUND(F88,2),"","Mineable acres do not add correctly")</f>
        <v/>
      </c>
    </row>
    <row r="90" spans="1:20" ht="30" customHeight="1" thickBot="1">
      <c r="A90" s="619"/>
      <c r="B90" s="302"/>
      <c r="C90" s="303"/>
      <c r="D90" s="314">
        <f>SUM(D86*B89)</f>
        <v>0</v>
      </c>
      <c r="E90" s="178"/>
      <c r="F90" s="304">
        <f>SUM(F86*B89)</f>
        <v>0</v>
      </c>
      <c r="G90" s="178"/>
      <c r="H90" s="306">
        <f>SUM(H86*B89)</f>
        <v>0</v>
      </c>
      <c r="I90" s="178"/>
      <c r="J90" s="306">
        <f>SUM(J86*B89)</f>
        <v>0</v>
      </c>
      <c r="K90" s="178"/>
      <c r="L90" s="306">
        <f>SUM(L86*B89)</f>
        <v>0</v>
      </c>
      <c r="M90" s="178"/>
      <c r="N90" s="306">
        <f>SUM(N86*B89)</f>
        <v>0</v>
      </c>
      <c r="O90" s="178"/>
      <c r="P90" s="306">
        <f>SUM(P86*B89)</f>
        <v>0</v>
      </c>
      <c r="Q90" s="315"/>
      <c r="R90" s="195"/>
      <c r="S90" s="613"/>
      <c r="T90" s="298"/>
    </row>
    <row r="91" spans="1:20" ht="30" customHeight="1" thickTop="1" thickBot="1">
      <c r="A91" s="260" t="s">
        <v>942</v>
      </c>
      <c r="B91" s="248"/>
      <c r="C91" s="1159" t="s">
        <v>240</v>
      </c>
      <c r="D91" s="1174">
        <v>0</v>
      </c>
      <c r="E91" s="565"/>
      <c r="F91" s="1176">
        <v>0</v>
      </c>
      <c r="G91" s="255"/>
      <c r="H91" s="1151">
        <v>0</v>
      </c>
      <c r="I91" s="255"/>
      <c r="J91" s="1158">
        <f>SUM(F91-H91)</f>
        <v>0</v>
      </c>
      <c r="K91" s="255"/>
      <c r="L91" s="1151">
        <v>0</v>
      </c>
      <c r="M91" s="255"/>
      <c r="N91" s="1151">
        <v>0</v>
      </c>
      <c r="O91" s="255"/>
      <c r="P91" s="1151">
        <v>0</v>
      </c>
      <c r="Q91" s="297"/>
      <c r="R91" s="309"/>
      <c r="S91" s="616"/>
      <c r="T91" s="94"/>
    </row>
    <row r="92" spans="1:20" ht="30" customHeight="1" thickBot="1">
      <c r="A92" s="260" t="s">
        <v>297</v>
      </c>
      <c r="B92" s="243"/>
      <c r="C92" s="1160"/>
      <c r="D92" s="1175"/>
      <c r="E92" s="566"/>
      <c r="F92" s="1177"/>
      <c r="G92" s="255"/>
      <c r="H92" s="1157"/>
      <c r="I92" s="255"/>
      <c r="J92" s="1157"/>
      <c r="K92" s="255"/>
      <c r="L92" s="1152"/>
      <c r="M92" s="255"/>
      <c r="N92" s="1152"/>
      <c r="O92" s="255"/>
      <c r="P92" s="1152"/>
      <c r="Q92" s="297"/>
      <c r="R92" s="247" t="s">
        <v>255</v>
      </c>
      <c r="S92" s="616"/>
      <c r="T92" s="298" t="str">
        <f>IF(ROUND(H91+J91,2)=ROUND(F91,2),"","Mineable acres do not add correctly")</f>
        <v/>
      </c>
    </row>
    <row r="93" spans="1:20" ht="30" customHeight="1" thickBot="1">
      <c r="A93" s="260" t="s">
        <v>298</v>
      </c>
      <c r="B93" s="242"/>
      <c r="C93" s="1153" t="s">
        <v>241</v>
      </c>
      <c r="D93" s="1178">
        <v>0</v>
      </c>
      <c r="E93" s="566"/>
      <c r="F93" s="1177"/>
      <c r="G93" s="255"/>
      <c r="H93" s="1157"/>
      <c r="I93" s="255"/>
      <c r="J93" s="1157"/>
      <c r="K93" s="255"/>
      <c r="L93" s="1152"/>
      <c r="M93" s="255"/>
      <c r="N93" s="1152"/>
      <c r="O93" s="255"/>
      <c r="P93" s="1152"/>
      <c r="Q93" s="297"/>
      <c r="R93" s="319"/>
      <c r="S93" s="616"/>
      <c r="T93" s="298" t="str">
        <f>IF(ROUND(H91+J91+L91+N91+P91,2)=ROUND(D91,2),"","Total Property Acreage does not add correctly")</f>
        <v/>
      </c>
    </row>
    <row r="94" spans="1:20" ht="30" customHeight="1" thickBot="1">
      <c r="A94" s="241" t="s">
        <v>352</v>
      </c>
      <c r="B94" s="356">
        <v>0</v>
      </c>
      <c r="C94" s="1154"/>
      <c r="D94" s="1179"/>
      <c r="E94" s="565"/>
      <c r="F94" s="278"/>
      <c r="G94" s="178"/>
      <c r="H94" s="277"/>
      <c r="I94" s="178"/>
      <c r="J94" s="278"/>
      <c r="K94" s="178"/>
      <c r="L94" s="277"/>
      <c r="M94" s="178"/>
      <c r="N94" s="277"/>
      <c r="O94" s="178"/>
      <c r="P94" s="277"/>
      <c r="Q94" s="301"/>
      <c r="R94" s="299"/>
      <c r="S94" s="616"/>
      <c r="T94" s="298" t="str">
        <f>IF(ROUND(H93+J93,2)=ROUND(F93,2),"","Mineable acres do not add correctly")</f>
        <v/>
      </c>
    </row>
    <row r="95" spans="1:20" ht="30" customHeight="1" thickBot="1">
      <c r="A95" s="619"/>
      <c r="B95" s="302"/>
      <c r="C95" s="303"/>
      <c r="D95" s="314">
        <f>SUM(D91*B94)</f>
        <v>0</v>
      </c>
      <c r="E95" s="178"/>
      <c r="F95" s="304">
        <f>SUM(F91*B94)</f>
        <v>0</v>
      </c>
      <c r="G95" s="178"/>
      <c r="H95" s="306">
        <f>SUM(H91*B94)</f>
        <v>0</v>
      </c>
      <c r="I95" s="178"/>
      <c r="J95" s="306">
        <f>SUM(J91*B94)</f>
        <v>0</v>
      </c>
      <c r="K95" s="178"/>
      <c r="L95" s="306">
        <f>SUM(L91*B94)</f>
        <v>0</v>
      </c>
      <c r="M95" s="178"/>
      <c r="N95" s="306">
        <f>SUM(N91*B94)</f>
        <v>0</v>
      </c>
      <c r="O95" s="178"/>
      <c r="P95" s="306">
        <f>SUM(P91*B94)</f>
        <v>0</v>
      </c>
      <c r="Q95" s="315"/>
      <c r="R95" s="195"/>
      <c r="S95" s="613"/>
      <c r="T95" s="298"/>
    </row>
    <row r="96" spans="1:20" ht="30" customHeight="1" thickTop="1" thickBot="1">
      <c r="A96" s="261" t="s">
        <v>943</v>
      </c>
      <c r="B96" s="248"/>
      <c r="C96" s="1159" t="s">
        <v>240</v>
      </c>
      <c r="D96" s="1161">
        <v>0</v>
      </c>
      <c r="E96" s="1163"/>
      <c r="F96" s="1166">
        <v>0</v>
      </c>
      <c r="G96" s="255"/>
      <c r="H96" s="1151">
        <v>0</v>
      </c>
      <c r="I96" s="255"/>
      <c r="J96" s="1158">
        <f>SUM(F96-H96)</f>
        <v>0</v>
      </c>
      <c r="K96" s="255"/>
      <c r="L96" s="1151">
        <v>0</v>
      </c>
      <c r="M96" s="255"/>
      <c r="N96" s="1151">
        <v>0</v>
      </c>
      <c r="O96" s="255"/>
      <c r="P96" s="1151">
        <v>0</v>
      </c>
      <c r="Q96" s="297"/>
      <c r="R96" s="309"/>
      <c r="S96" s="616"/>
      <c r="T96" s="94"/>
    </row>
    <row r="97" spans="1:21" ht="30" customHeight="1" thickBot="1">
      <c r="A97" s="260" t="s">
        <v>297</v>
      </c>
      <c r="B97" s="243"/>
      <c r="C97" s="1160"/>
      <c r="D97" s="1162"/>
      <c r="E97" s="1164"/>
      <c r="F97" s="1167"/>
      <c r="G97" s="255"/>
      <c r="H97" s="1157"/>
      <c r="I97" s="255"/>
      <c r="J97" s="1157"/>
      <c r="K97" s="255"/>
      <c r="L97" s="1152"/>
      <c r="M97" s="255"/>
      <c r="N97" s="1152"/>
      <c r="O97" s="255"/>
      <c r="P97" s="1152"/>
      <c r="Q97" s="297"/>
      <c r="R97" s="246" t="s">
        <v>255</v>
      </c>
      <c r="S97" s="616"/>
      <c r="T97" s="298" t="str">
        <f>IF(ROUND(H96+J96,2)=ROUND(F96,2),"","Mineable acres do not add correctly")</f>
        <v/>
      </c>
    </row>
    <row r="98" spans="1:21" ht="30" customHeight="1" thickBot="1">
      <c r="A98" s="260" t="s">
        <v>298</v>
      </c>
      <c r="B98" s="243"/>
      <c r="C98" s="1153" t="s">
        <v>241</v>
      </c>
      <c r="D98" s="1155">
        <v>0</v>
      </c>
      <c r="E98" s="1165"/>
      <c r="F98" s="1168"/>
      <c r="G98" s="255"/>
      <c r="H98" s="1157"/>
      <c r="I98" s="255"/>
      <c r="J98" s="1157"/>
      <c r="K98" s="255"/>
      <c r="L98" s="1152"/>
      <c r="M98" s="255"/>
      <c r="N98" s="1152"/>
      <c r="O98" s="255"/>
      <c r="P98" s="1152"/>
      <c r="Q98" s="297"/>
      <c r="R98" s="299"/>
      <c r="S98" s="616"/>
      <c r="T98" s="298" t="str">
        <f>IF(ROUND(H96+J96+L96+N96+P96,2)=ROUND(D96,2),"","Total Property Acreage does not add correctly")</f>
        <v/>
      </c>
    </row>
    <row r="99" spans="1:21" ht="30" customHeight="1" thickBot="1">
      <c r="A99" s="241" t="s">
        <v>352</v>
      </c>
      <c r="B99" s="356">
        <v>0</v>
      </c>
      <c r="C99" s="1154"/>
      <c r="D99" s="1156"/>
      <c r="E99" s="316"/>
      <c r="F99" s="320"/>
      <c r="G99" s="178"/>
      <c r="H99" s="277"/>
      <c r="I99" s="178"/>
      <c r="J99" s="278"/>
      <c r="K99" s="178"/>
      <c r="L99" s="277"/>
      <c r="M99" s="178"/>
      <c r="N99" s="277"/>
      <c r="O99" s="178"/>
      <c r="P99" s="277"/>
      <c r="Q99" s="301"/>
      <c r="R99" s="299"/>
      <c r="S99" s="616"/>
      <c r="T99" s="298" t="str">
        <f>IF(ROUND(H98+J98,2)=ROUND(F98,2),"","Mineable acres do not add correctly")</f>
        <v/>
      </c>
    </row>
    <row r="100" spans="1:21" s="323" customFormat="1" ht="30" customHeight="1" thickBot="1">
      <c r="A100" s="619"/>
      <c r="B100" s="302"/>
      <c r="C100" s="303"/>
      <c r="D100" s="314">
        <f>SUM(D96*B99)</f>
        <v>0</v>
      </c>
      <c r="E100" s="178"/>
      <c r="F100" s="304">
        <f>SUM(F96*B99)</f>
        <v>0</v>
      </c>
      <c r="G100" s="178"/>
      <c r="H100" s="306">
        <f>SUM(H96*B99)</f>
        <v>0</v>
      </c>
      <c r="I100" s="178"/>
      <c r="J100" s="306">
        <f>SUM(J96*B99)</f>
        <v>0</v>
      </c>
      <c r="K100" s="178"/>
      <c r="L100" s="306">
        <f>SUM(L96*B99)</f>
        <v>0</v>
      </c>
      <c r="M100" s="178"/>
      <c r="N100" s="306">
        <f>SUM(N96*B99)</f>
        <v>0</v>
      </c>
      <c r="O100" s="178"/>
      <c r="P100" s="306">
        <f>SUM(P96*B99)</f>
        <v>0</v>
      </c>
      <c r="Q100" s="315"/>
      <c r="R100" s="321"/>
      <c r="S100" s="613"/>
      <c r="T100" s="322"/>
    </row>
    <row r="101" spans="1:21" s="179" customFormat="1" ht="30" customHeight="1">
      <c r="A101" s="620"/>
      <c r="C101" s="180"/>
      <c r="D101" s="325">
        <f>SUM(D16+D21+D26+D31+D36+D41+D46+D51+D56+D61+D66+D71+D76+D81+D86+D91+D96)</f>
        <v>0</v>
      </c>
      <c r="E101" s="1148"/>
      <c r="F101" s="326">
        <f>SUM(F16+F21+F26+F31+F36+F41+F46+F51+F56+F61+F66+F71+F76+F81+F86+F91+F96)</f>
        <v>0</v>
      </c>
      <c r="G101" s="1150"/>
      <c r="H101" s="326">
        <f>SUM(H16+H21+H26+H31+H36+H41+H46+H51+H56+H61+H66+H71+H76+H81+H86+H91+H96)</f>
        <v>0</v>
      </c>
      <c r="I101" s="1150"/>
      <c r="J101" s="326">
        <f>SUM(J16+J21+J26+J31+J36+J41+J46+J51+J56+J61+J66+J71+J76+J81+J86+J91+J96)</f>
        <v>0</v>
      </c>
      <c r="K101" s="1150"/>
      <c r="L101" s="326">
        <f>SUM(L16+L21+L26+L31+L36+L41+L46+L51+L56+L61+L66+L71+L76+L81+L86+L91+L96)</f>
        <v>0</v>
      </c>
      <c r="M101" s="1150"/>
      <c r="N101" s="326">
        <f>SUM(N16+N21+N26+N31+N36+N41+N46+N51+N56+N61+N66+N71+N76+N81+N86+N91+N96)</f>
        <v>0</v>
      </c>
      <c r="O101" s="1150"/>
      <c r="P101" s="326">
        <f>SUM(P16+P21+P26+P31+P36+P41+P46+P51+P56+P61+P66+P71+P76+P81+P86+P91+P96)</f>
        <v>0</v>
      </c>
      <c r="Q101" s="315"/>
      <c r="R101" s="327"/>
      <c r="S101" s="621"/>
      <c r="T101" s="328" t="str">
        <f>IF(ROUND(H101+J101,2)=ROUND(F101,2),"","Mineable acres do not add correctly")</f>
        <v/>
      </c>
      <c r="U101" s="49"/>
    </row>
    <row r="102" spans="1:21" s="179" customFormat="1" ht="30" customHeight="1" thickBot="1">
      <c r="A102" s="620"/>
      <c r="C102" s="180"/>
      <c r="D102" s="329" t="s">
        <v>820</v>
      </c>
      <c r="E102" s="1148"/>
      <c r="F102" s="330" t="s">
        <v>242</v>
      </c>
      <c r="G102" s="1150"/>
      <c r="H102" s="330" t="s">
        <v>243</v>
      </c>
      <c r="I102" s="1150"/>
      <c r="J102" s="331" t="s">
        <v>244</v>
      </c>
      <c r="K102" s="1150"/>
      <c r="L102" s="330" t="s">
        <v>245</v>
      </c>
      <c r="M102" s="1150"/>
      <c r="N102" s="330" t="s">
        <v>246</v>
      </c>
      <c r="O102" s="1150"/>
      <c r="P102" s="330" t="s">
        <v>247</v>
      </c>
      <c r="Q102" s="315"/>
      <c r="R102" s="332"/>
      <c r="S102" s="621"/>
      <c r="T102" s="324" t="str">
        <f>IF(ROUND(H101+J101+L101+N101+P101,2)=ROUND(D101,2),"","Total Property Acreage does not add correctly")</f>
        <v/>
      </c>
      <c r="U102" s="49"/>
    </row>
    <row r="103" spans="1:21" s="179" customFormat="1" ht="27.95" customHeight="1">
      <c r="A103" s="620"/>
      <c r="C103" s="180"/>
      <c r="D103" s="1169">
        <f>SUM(D20+D25+D30+D35+D40+D45+D50+D55+D60+D65+D70+D75+D80+D85+D90+D95+D100)</f>
        <v>0</v>
      </c>
      <c r="E103" s="1149"/>
      <c r="F103" s="1185">
        <f>SUM(F20+F25+F30+F35+F40+F45+F50+F55+F60+F65+F70+F75+F80+F85+F90+F95+F100)</f>
        <v>0</v>
      </c>
      <c r="G103" s="1150"/>
      <c r="H103" s="1146">
        <f>SUM(H20+H25+H30+H35+H40+H45+H50+H55+H60+H65+H70+H75+H80+H85+H90+H95+H100)</f>
        <v>0</v>
      </c>
      <c r="I103" s="1150"/>
      <c r="J103" s="1146">
        <f>SUM(J20+J25+J30+J35+J40+J45+J50+J55+J60+J65+J70+J75+J80+J85+J90+J95+J100)</f>
        <v>0</v>
      </c>
      <c r="K103" s="1150"/>
      <c r="L103" s="1146">
        <f>SUM(L20+L25+L30+L35+L40+L45+L50+L55+L60+L65+L70+L75+L80+L85+L90+L95+L100)</f>
        <v>0</v>
      </c>
      <c r="M103" s="1150"/>
      <c r="N103" s="1146">
        <f>SUM(N20+N25+N30+N35+N40+N45+N50+N55+N60+N65+N70+N75+N80+N85+N90+N95+N100)</f>
        <v>0</v>
      </c>
      <c r="O103" s="1150"/>
      <c r="P103" s="1146">
        <f>SUM(P20+P25+P30+P35+P40+P45+P50+P55+P60+P65+P70+P75+P80+P85+P90+P95+P100)</f>
        <v>0</v>
      </c>
      <c r="Q103" s="315"/>
      <c r="R103" s="332"/>
      <c r="S103" s="621"/>
      <c r="T103" s="333" t="str">
        <f>IF(ROUND(H103+J103,2)=ROUND(F103,2),"","Mineable acres do not add correctly")</f>
        <v/>
      </c>
      <c r="U103" s="49"/>
    </row>
    <row r="104" spans="1:21" ht="39.75" customHeight="1" thickBot="1">
      <c r="A104" s="622"/>
      <c r="B104" s="94"/>
      <c r="C104" s="180"/>
      <c r="D104" s="1170"/>
      <c r="E104" s="308"/>
      <c r="F104" s="1186"/>
      <c r="G104" s="1150"/>
      <c r="H104" s="1147"/>
      <c r="I104" s="1150"/>
      <c r="J104" s="1147"/>
      <c r="K104" s="1150"/>
      <c r="L104" s="1147"/>
      <c r="M104" s="1150"/>
      <c r="N104" s="1147"/>
      <c r="O104" s="1150"/>
      <c r="P104" s="1147"/>
      <c r="Q104" s="315"/>
      <c r="R104" s="332"/>
      <c r="S104" s="621"/>
      <c r="T104" s="333" t="str">
        <f>IF(ROUND(H103+J103+L103+N103+P103,2)=ROUND(D103,2),"","Total Property Acreage does not add correctly")</f>
        <v/>
      </c>
      <c r="U104" s="95"/>
    </row>
    <row r="105" spans="1:21" s="350" customFormat="1" ht="35.1" customHeight="1">
      <c r="A105" s="623"/>
      <c r="B105" s="341"/>
      <c r="C105" s="342"/>
      <c r="D105" s="343" t="s">
        <v>1441</v>
      </c>
      <c r="E105" s="344"/>
      <c r="F105" s="343" t="s">
        <v>1442</v>
      </c>
      <c r="G105" s="345"/>
      <c r="H105" s="343" t="s">
        <v>1383</v>
      </c>
      <c r="I105" s="345"/>
      <c r="J105" s="343" t="s">
        <v>1443</v>
      </c>
      <c r="K105" s="345"/>
      <c r="L105" s="343" t="s">
        <v>1444</v>
      </c>
      <c r="M105" s="345"/>
      <c r="N105" s="343" t="s">
        <v>1445</v>
      </c>
      <c r="O105" s="345"/>
      <c r="P105" s="343" t="s">
        <v>1446</v>
      </c>
      <c r="Q105" s="346"/>
      <c r="R105" s="347"/>
      <c r="S105" s="624"/>
      <c r="T105" s="348"/>
      <c r="U105" s="349"/>
    </row>
    <row r="106" spans="1:21" ht="25.5" customHeight="1" thickBot="1">
      <c r="A106" s="625"/>
      <c r="B106" s="632"/>
      <c r="C106" s="631"/>
      <c r="D106" s="630" t="s">
        <v>1290</v>
      </c>
      <c r="E106" s="632"/>
      <c r="F106" s="632"/>
      <c r="G106" s="632"/>
      <c r="H106" s="632"/>
      <c r="I106" s="632"/>
      <c r="J106" s="632"/>
      <c r="K106" s="632"/>
      <c r="L106" s="632"/>
      <c r="M106" s="632"/>
      <c r="N106" s="632"/>
      <c r="O106" s="632"/>
      <c r="P106" s="632"/>
      <c r="Q106" s="633"/>
      <c r="R106" s="634"/>
      <c r="S106" s="626"/>
      <c r="T106" s="333"/>
      <c r="U106" s="95"/>
    </row>
    <row r="107" spans="1:21" ht="30" customHeight="1">
      <c r="A107" s="335"/>
      <c r="B107" s="335"/>
      <c r="C107" s="334"/>
      <c r="D107" s="264"/>
      <c r="E107" s="336"/>
      <c r="F107" s="337"/>
      <c r="G107" s="336"/>
      <c r="H107" s="337"/>
      <c r="I107" s="336"/>
      <c r="J107" s="337"/>
      <c r="K107" s="336"/>
      <c r="L107" s="337"/>
      <c r="M107" s="336"/>
      <c r="N107" s="337"/>
      <c r="O107" s="336"/>
      <c r="P107" s="337"/>
      <c r="Q107" s="635"/>
      <c r="R107" s="256"/>
      <c r="S107" s="100"/>
      <c r="T107" s="307"/>
    </row>
    <row r="108" spans="1:21" ht="15" customHeight="1">
      <c r="A108" s="94"/>
      <c r="B108" s="94"/>
      <c r="C108" s="94"/>
      <c r="D108" s="94"/>
      <c r="E108" s="94"/>
      <c r="F108" s="94"/>
      <c r="G108" s="94"/>
      <c r="H108" s="94"/>
      <c r="I108" s="94"/>
      <c r="J108" s="94"/>
      <c r="K108" s="94"/>
      <c r="L108" s="94"/>
      <c r="M108" s="94"/>
      <c r="N108" s="94"/>
      <c r="O108" s="94"/>
      <c r="P108" s="94"/>
      <c r="Q108" s="338"/>
      <c r="S108" s="338"/>
      <c r="T108" s="179"/>
    </row>
    <row r="110" spans="1:21" ht="15.75" customHeight="1">
      <c r="F110" s="340"/>
    </row>
  </sheetData>
  <mergeCells count="207">
    <mergeCell ref="U9:AK10"/>
    <mergeCell ref="D13:D15"/>
    <mergeCell ref="F13:F15"/>
    <mergeCell ref="H13:H15"/>
    <mergeCell ref="L13:L15"/>
    <mergeCell ref="N13:N15"/>
    <mergeCell ref="N16:N18"/>
    <mergeCell ref="L16:L18"/>
    <mergeCell ref="J16:J18"/>
    <mergeCell ref="J13:J15"/>
    <mergeCell ref="P21:P23"/>
    <mergeCell ref="A12:B15"/>
    <mergeCell ref="F9:H9"/>
    <mergeCell ref="K9:L9"/>
    <mergeCell ref="F10:H10"/>
    <mergeCell ref="C16:C17"/>
    <mergeCell ref="P16:P18"/>
    <mergeCell ref="C21:C22"/>
    <mergeCell ref="D21:D22"/>
    <mergeCell ref="F21:F23"/>
    <mergeCell ref="H21:H23"/>
    <mergeCell ref="C23:C24"/>
    <mergeCell ref="D23:D24"/>
    <mergeCell ref="J21:J23"/>
    <mergeCell ref="L21:L23"/>
    <mergeCell ref="N21:N23"/>
    <mergeCell ref="C12:S12"/>
    <mergeCell ref="P13:P15"/>
    <mergeCell ref="R13:R15"/>
    <mergeCell ref="D16:D17"/>
    <mergeCell ref="F16:F18"/>
    <mergeCell ref="H16:H18"/>
    <mergeCell ref="C18:C19"/>
    <mergeCell ref="D18:D19"/>
    <mergeCell ref="J26:J28"/>
    <mergeCell ref="L26:L28"/>
    <mergeCell ref="N26:N28"/>
    <mergeCell ref="P26:P28"/>
    <mergeCell ref="C31:C32"/>
    <mergeCell ref="D31:D32"/>
    <mergeCell ref="F31:F33"/>
    <mergeCell ref="H31:H33"/>
    <mergeCell ref="C33:C34"/>
    <mergeCell ref="D33:D34"/>
    <mergeCell ref="J31:J33"/>
    <mergeCell ref="L31:L33"/>
    <mergeCell ref="N31:N33"/>
    <mergeCell ref="P31:P33"/>
    <mergeCell ref="C26:C27"/>
    <mergeCell ref="D26:D27"/>
    <mergeCell ref="F26:F28"/>
    <mergeCell ref="H26:H28"/>
    <mergeCell ref="C28:C29"/>
    <mergeCell ref="D28:D29"/>
    <mergeCell ref="L46:L48"/>
    <mergeCell ref="N46:N48"/>
    <mergeCell ref="P36:P38"/>
    <mergeCell ref="C41:C42"/>
    <mergeCell ref="D41:D42"/>
    <mergeCell ref="F41:F43"/>
    <mergeCell ref="H41:H43"/>
    <mergeCell ref="C43:C44"/>
    <mergeCell ref="D43:D44"/>
    <mergeCell ref="J41:J43"/>
    <mergeCell ref="L41:L43"/>
    <mergeCell ref="N41:N43"/>
    <mergeCell ref="P41:P43"/>
    <mergeCell ref="C36:C37"/>
    <mergeCell ref="D36:D37"/>
    <mergeCell ref="F36:F38"/>
    <mergeCell ref="H36:H38"/>
    <mergeCell ref="C38:C39"/>
    <mergeCell ref="D38:D39"/>
    <mergeCell ref="J36:J38"/>
    <mergeCell ref="L36:L38"/>
    <mergeCell ref="N36:N38"/>
    <mergeCell ref="H56:H58"/>
    <mergeCell ref="C58:C59"/>
    <mergeCell ref="D58:D59"/>
    <mergeCell ref="J56:J58"/>
    <mergeCell ref="L56:L58"/>
    <mergeCell ref="N56:N58"/>
    <mergeCell ref="P46:P48"/>
    <mergeCell ref="C51:C52"/>
    <mergeCell ref="D51:D52"/>
    <mergeCell ref="F51:F53"/>
    <mergeCell ref="H51:H53"/>
    <mergeCell ref="C53:C54"/>
    <mergeCell ref="D53:D54"/>
    <mergeCell ref="J51:J53"/>
    <mergeCell ref="L51:L53"/>
    <mergeCell ref="N51:N53"/>
    <mergeCell ref="P51:P53"/>
    <mergeCell ref="C46:C47"/>
    <mergeCell ref="D46:D47"/>
    <mergeCell ref="F46:F48"/>
    <mergeCell ref="H46:H48"/>
    <mergeCell ref="C48:C49"/>
    <mergeCell ref="D48:D49"/>
    <mergeCell ref="J46:J48"/>
    <mergeCell ref="J66:J68"/>
    <mergeCell ref="L66:L68"/>
    <mergeCell ref="N66:N68"/>
    <mergeCell ref="P56:P58"/>
    <mergeCell ref="C61:C62"/>
    <mergeCell ref="D61:D62"/>
    <mergeCell ref="F61:F63"/>
    <mergeCell ref="H61:H63"/>
    <mergeCell ref="C63:C64"/>
    <mergeCell ref="D63:D64"/>
    <mergeCell ref="C66:C67"/>
    <mergeCell ref="D66:D67"/>
    <mergeCell ref="F66:F68"/>
    <mergeCell ref="H66:H68"/>
    <mergeCell ref="C68:C69"/>
    <mergeCell ref="D68:D69"/>
    <mergeCell ref="P66:P68"/>
    <mergeCell ref="J61:J63"/>
    <mergeCell ref="L61:L63"/>
    <mergeCell ref="N61:N63"/>
    <mergeCell ref="P61:P63"/>
    <mergeCell ref="C56:C57"/>
    <mergeCell ref="D56:D57"/>
    <mergeCell ref="F56:F58"/>
    <mergeCell ref="F103:F104"/>
    <mergeCell ref="H103:H104"/>
    <mergeCell ref="H71:H73"/>
    <mergeCell ref="J71:J73"/>
    <mergeCell ref="L71:L73"/>
    <mergeCell ref="N71:N73"/>
    <mergeCell ref="P71:P73"/>
    <mergeCell ref="C73:C74"/>
    <mergeCell ref="D73:D74"/>
    <mergeCell ref="L76:L78"/>
    <mergeCell ref="N76:N78"/>
    <mergeCell ref="P76:P78"/>
    <mergeCell ref="C78:C79"/>
    <mergeCell ref="D78:D79"/>
    <mergeCell ref="C71:C72"/>
    <mergeCell ref="D71:D72"/>
    <mergeCell ref="E71:E73"/>
    <mergeCell ref="F71:F73"/>
    <mergeCell ref="C76:C77"/>
    <mergeCell ref="D76:D77"/>
    <mergeCell ref="E76:E78"/>
    <mergeCell ref="F76:F78"/>
    <mergeCell ref="H76:H78"/>
    <mergeCell ref="J76:J78"/>
    <mergeCell ref="N86:N88"/>
    <mergeCell ref="C86:C87"/>
    <mergeCell ref="D86:D87"/>
    <mergeCell ref="E86:E88"/>
    <mergeCell ref="F86:F88"/>
    <mergeCell ref="H86:H88"/>
    <mergeCell ref="C81:C82"/>
    <mergeCell ref="D81:D82"/>
    <mergeCell ref="E81:E83"/>
    <mergeCell ref="F81:F83"/>
    <mergeCell ref="H81:H83"/>
    <mergeCell ref="P96:P98"/>
    <mergeCell ref="M101:M104"/>
    <mergeCell ref="L103:L104"/>
    <mergeCell ref="O101:O104"/>
    <mergeCell ref="N103:N104"/>
    <mergeCell ref="P86:P88"/>
    <mergeCell ref="C88:C89"/>
    <mergeCell ref="D88:D89"/>
    <mergeCell ref="L81:L83"/>
    <mergeCell ref="N81:N83"/>
    <mergeCell ref="P81:P83"/>
    <mergeCell ref="C83:C84"/>
    <mergeCell ref="D83:D84"/>
    <mergeCell ref="C91:C92"/>
    <mergeCell ref="D91:D92"/>
    <mergeCell ref="F91:F93"/>
    <mergeCell ref="H91:H93"/>
    <mergeCell ref="C93:C94"/>
    <mergeCell ref="D93:D94"/>
    <mergeCell ref="J91:J93"/>
    <mergeCell ref="L91:L93"/>
    <mergeCell ref="J81:J83"/>
    <mergeCell ref="J86:J88"/>
    <mergeCell ref="L86:L88"/>
    <mergeCell ref="A4:S4"/>
    <mergeCell ref="A5:S5"/>
    <mergeCell ref="A6:S6"/>
    <mergeCell ref="A7:S7"/>
    <mergeCell ref="A8:S8"/>
    <mergeCell ref="J103:J104"/>
    <mergeCell ref="E101:E103"/>
    <mergeCell ref="G101:G104"/>
    <mergeCell ref="I101:I104"/>
    <mergeCell ref="N91:N93"/>
    <mergeCell ref="P91:P93"/>
    <mergeCell ref="C98:C99"/>
    <mergeCell ref="D98:D99"/>
    <mergeCell ref="H96:H98"/>
    <mergeCell ref="J96:J98"/>
    <mergeCell ref="L96:L98"/>
    <mergeCell ref="N96:N98"/>
    <mergeCell ref="C96:C97"/>
    <mergeCell ref="D96:D97"/>
    <mergeCell ref="E96:E98"/>
    <mergeCell ref="F96:F98"/>
    <mergeCell ref="K101:K104"/>
    <mergeCell ref="D103:D104"/>
    <mergeCell ref="P103:P104"/>
  </mergeCells>
  <phoneticPr fontId="0" type="noConversion"/>
  <printOptions horizontalCentered="1"/>
  <pageMargins left="0.25" right="0.25" top="0.75" bottom="1" header="0.75" footer="0.5"/>
  <pageSetup scale="27" firstPageNumber="3" orientation="landscape" useFirstPageNumber="1" r:id="rId1"/>
  <headerFooter alignWithMargins="0">
    <oddFooter xml:space="preserve">&amp;L&amp;F&amp;C&amp;22&amp;P&amp;R&amp;A
</oddFooter>
  </headerFooter>
  <rowBreaks count="1" manualBreakCount="1">
    <brk id="5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4E12A-1194-466E-BCD1-26F2A2F47AEA}">
  <dimension ref="A1:AH61"/>
  <sheetViews>
    <sheetView view="pageBreakPreview" zoomScale="70" zoomScaleNormal="60" zoomScaleSheetLayoutView="70" workbookViewId="0">
      <selection activeCell="N22" sqref="N22"/>
    </sheetView>
  </sheetViews>
  <sheetFormatPr defaultRowHeight="15"/>
  <cols>
    <col min="11" max="11" width="16" customWidth="1"/>
  </cols>
  <sheetData>
    <row r="1" spans="1:34" ht="10.5" customHeight="1" thickBot="1"/>
    <row r="2" spans="1:34" ht="33" thickTop="1">
      <c r="A2" s="769" t="s">
        <v>1264</v>
      </c>
      <c r="B2" s="770"/>
      <c r="C2" s="770"/>
      <c r="D2" s="771"/>
      <c r="E2" s="771"/>
      <c r="F2" s="772"/>
      <c r="G2" s="772"/>
      <c r="H2" s="772"/>
      <c r="I2" s="772"/>
      <c r="J2" s="772"/>
      <c r="K2" s="773"/>
    </row>
    <row r="3" spans="1:34" ht="9" customHeight="1">
      <c r="A3" s="774"/>
      <c r="B3" s="202"/>
      <c r="C3" s="202"/>
      <c r="D3" s="201"/>
      <c r="E3" s="201"/>
      <c r="F3" s="131"/>
      <c r="G3" s="131"/>
      <c r="H3" s="131"/>
      <c r="I3" s="131"/>
      <c r="J3" s="131"/>
      <c r="K3" s="775"/>
    </row>
    <row r="4" spans="1:34" ht="24" customHeight="1">
      <c r="A4" s="1267" t="s">
        <v>1449</v>
      </c>
      <c r="B4" s="1268"/>
      <c r="C4" s="1268"/>
      <c r="D4" s="1268"/>
      <c r="E4" s="1268"/>
      <c r="F4" s="1268"/>
      <c r="G4" s="1268"/>
      <c r="H4" s="1268"/>
      <c r="I4" s="1268"/>
      <c r="J4" s="1268"/>
      <c r="K4" s="1269"/>
      <c r="L4" s="57"/>
      <c r="Y4" s="1276"/>
      <c r="Z4" s="1277"/>
      <c r="AA4" s="1277"/>
      <c r="AB4" s="1277"/>
      <c r="AC4" s="1277"/>
      <c r="AD4" s="1277"/>
      <c r="AE4" s="1277"/>
      <c r="AF4" s="1277"/>
      <c r="AG4" s="1277"/>
      <c r="AH4" s="1277"/>
    </row>
    <row r="5" spans="1:34" ht="23.25" customHeight="1">
      <c r="A5" s="1270" t="s">
        <v>1258</v>
      </c>
      <c r="B5" s="1271"/>
      <c r="C5" s="1271"/>
      <c r="D5" s="1271"/>
      <c r="E5" s="1271"/>
      <c r="F5" s="1271"/>
      <c r="G5" s="1271"/>
      <c r="H5" s="1271"/>
      <c r="I5" s="1271"/>
      <c r="J5" s="1271"/>
      <c r="K5" s="1272"/>
      <c r="L5" s="768"/>
      <c r="Y5" s="1277"/>
      <c r="Z5" s="1277"/>
      <c r="AA5" s="1277"/>
      <c r="AB5" s="1277"/>
      <c r="AC5" s="1277"/>
      <c r="AD5" s="1277"/>
      <c r="AE5" s="1277"/>
      <c r="AF5" s="1277"/>
      <c r="AG5" s="1277"/>
      <c r="AH5" s="1277"/>
    </row>
    <row r="6" spans="1:34" ht="10.5" customHeight="1">
      <c r="A6" s="777"/>
      <c r="B6" s="62"/>
      <c r="C6" s="62"/>
      <c r="D6" s="62"/>
      <c r="E6" s="62"/>
      <c r="F6" s="62"/>
      <c r="G6" s="62"/>
      <c r="H6" s="62"/>
      <c r="I6" s="62"/>
      <c r="J6" s="62"/>
      <c r="K6" s="778"/>
      <c r="L6" s="57"/>
      <c r="Y6" s="1277"/>
      <c r="Z6" s="1277"/>
      <c r="AA6" s="1277"/>
      <c r="AB6" s="1277"/>
      <c r="AC6" s="1277"/>
      <c r="AD6" s="1277"/>
      <c r="AE6" s="1277"/>
      <c r="AF6" s="1277"/>
      <c r="AG6" s="1277"/>
      <c r="AH6" s="1277"/>
    </row>
    <row r="7" spans="1:34" ht="23.25" customHeight="1">
      <c r="A7" s="1273" t="s">
        <v>1259</v>
      </c>
      <c r="B7" s="1274"/>
      <c r="C7" s="1274"/>
      <c r="D7" s="1274"/>
      <c r="E7" s="1274"/>
      <c r="F7" s="1274"/>
      <c r="G7" s="1274"/>
      <c r="H7" s="1274"/>
      <c r="I7" s="1274"/>
      <c r="J7" s="1274"/>
      <c r="K7" s="1275"/>
      <c r="L7" s="58"/>
      <c r="Y7" s="567"/>
      <c r="Z7" s="567"/>
      <c r="AA7" s="567"/>
      <c r="AB7" s="567"/>
      <c r="AC7" s="567"/>
      <c r="AD7" s="567"/>
      <c r="AE7" s="567"/>
      <c r="AF7" s="567"/>
      <c r="AG7" s="567"/>
      <c r="AH7" s="567"/>
    </row>
    <row r="8" spans="1:34" ht="23.25" customHeight="1">
      <c r="A8" s="1273" t="s">
        <v>1260</v>
      </c>
      <c r="B8" s="1274"/>
      <c r="C8" s="1274"/>
      <c r="D8" s="1274"/>
      <c r="E8" s="1274"/>
      <c r="F8" s="1274"/>
      <c r="G8" s="1274"/>
      <c r="H8" s="1274"/>
      <c r="I8" s="1274"/>
      <c r="J8" s="1274"/>
      <c r="K8" s="1275"/>
      <c r="L8" s="58"/>
      <c r="Y8" s="567"/>
      <c r="Z8" s="567"/>
      <c r="AA8" s="567"/>
      <c r="AB8" s="567"/>
      <c r="AC8" s="567"/>
      <c r="AD8" s="567"/>
      <c r="AE8" s="567"/>
      <c r="AF8" s="567"/>
      <c r="AG8" s="567"/>
      <c r="AH8" s="567"/>
    </row>
    <row r="9" spans="1:34" ht="6" customHeight="1">
      <c r="A9" s="779"/>
      <c r="B9" s="641"/>
      <c r="C9" s="641"/>
      <c r="D9" s="641"/>
      <c r="E9" s="641"/>
      <c r="F9" s="641"/>
      <c r="G9" s="641"/>
      <c r="H9" s="641"/>
      <c r="I9" s="641"/>
      <c r="J9" s="641"/>
      <c r="K9" s="780"/>
    </row>
    <row r="10" spans="1:34" ht="25.5">
      <c r="A10" s="1222" t="s">
        <v>1450</v>
      </c>
      <c r="B10" s="1223"/>
      <c r="C10" s="1223"/>
      <c r="D10" s="1223"/>
      <c r="E10" s="1223"/>
      <c r="F10" s="1223"/>
      <c r="G10" s="1223"/>
      <c r="H10" s="1223"/>
      <c r="I10" s="1223"/>
      <c r="J10" s="1223"/>
      <c r="K10" s="1224"/>
      <c r="N10" s="574"/>
    </row>
    <row r="11" spans="1:34" ht="22.5" customHeight="1">
      <c r="A11" s="781"/>
      <c r="B11" s="782" t="s">
        <v>1487</v>
      </c>
      <c r="C11" s="783"/>
      <c r="D11" s="783"/>
      <c r="E11" s="783"/>
      <c r="F11" s="783"/>
      <c r="G11" s="783"/>
      <c r="H11" s="783"/>
      <c r="I11" s="783"/>
      <c r="J11" s="783"/>
      <c r="K11" s="784"/>
      <c r="N11" s="574"/>
    </row>
    <row r="12" spans="1:34" ht="15" customHeight="1">
      <c r="A12" s="1225">
        <f>'PRODUCTION INFO'!K73</f>
        <v>0</v>
      </c>
      <c r="B12" s="1226"/>
      <c r="C12" s="1281"/>
      <c r="D12" s="1282"/>
      <c r="E12" s="1282"/>
      <c r="F12" s="1282"/>
      <c r="G12" s="1282"/>
      <c r="H12" s="1282"/>
      <c r="I12" s="1282"/>
      <c r="J12" s="1282"/>
      <c r="K12" s="1283"/>
    </row>
    <row r="13" spans="1:34" ht="15" customHeight="1">
      <c r="A13" s="1227"/>
      <c r="B13" s="1228"/>
      <c r="C13" s="1284"/>
      <c r="D13" s="1282"/>
      <c r="E13" s="1282"/>
      <c r="F13" s="1282"/>
      <c r="G13" s="1282"/>
      <c r="H13" s="1282"/>
      <c r="I13" s="1282"/>
      <c r="J13" s="1282"/>
      <c r="K13" s="1283"/>
    </row>
    <row r="14" spans="1:34" ht="15" customHeight="1">
      <c r="A14" s="1227"/>
      <c r="B14" s="1228"/>
      <c r="C14" s="1284"/>
      <c r="D14" s="1282"/>
      <c r="E14" s="1282"/>
      <c r="F14" s="1282"/>
      <c r="G14" s="1282"/>
      <c r="H14" s="1282"/>
      <c r="I14" s="1282"/>
      <c r="J14" s="1282"/>
      <c r="K14" s="1283"/>
    </row>
    <row r="15" spans="1:34" ht="15" customHeight="1">
      <c r="A15" s="1229"/>
      <c r="B15" s="1230"/>
      <c r="C15" s="1284"/>
      <c r="D15" s="1282"/>
      <c r="E15" s="1282"/>
      <c r="F15" s="1282"/>
      <c r="G15" s="1282"/>
      <c r="H15" s="1282"/>
      <c r="I15" s="1282"/>
      <c r="J15" s="1282"/>
      <c r="K15" s="1283"/>
    </row>
    <row r="16" spans="1:34" ht="15" customHeight="1">
      <c r="A16" s="1231" t="s">
        <v>1261</v>
      </c>
      <c r="B16" s="1232"/>
      <c r="C16" s="1284"/>
      <c r="D16" s="1282"/>
      <c r="E16" s="1282"/>
      <c r="F16" s="1282"/>
      <c r="G16" s="1282"/>
      <c r="H16" s="1282"/>
      <c r="I16" s="1282"/>
      <c r="J16" s="1282"/>
      <c r="K16" s="1283"/>
    </row>
    <row r="17" spans="1:11" ht="15" customHeight="1">
      <c r="A17" s="1233"/>
      <c r="B17" s="1234"/>
      <c r="C17" s="1284"/>
      <c r="D17" s="1282"/>
      <c r="E17" s="1282"/>
      <c r="F17" s="1282"/>
      <c r="G17" s="1282"/>
      <c r="H17" s="1282"/>
      <c r="I17" s="1282"/>
      <c r="J17" s="1282"/>
      <c r="K17" s="1283"/>
    </row>
    <row r="18" spans="1:11" ht="15" customHeight="1">
      <c r="A18" s="1233"/>
      <c r="B18" s="1234"/>
      <c r="C18" s="1284"/>
      <c r="D18" s="1282"/>
      <c r="E18" s="1282"/>
      <c r="F18" s="1282"/>
      <c r="G18" s="1282"/>
      <c r="H18" s="1282"/>
      <c r="I18" s="1282"/>
      <c r="J18" s="1282"/>
      <c r="K18" s="1283"/>
    </row>
    <row r="19" spans="1:11">
      <c r="A19" s="1235"/>
      <c r="B19" s="1236"/>
      <c r="C19" s="1284"/>
      <c r="D19" s="1282"/>
      <c r="E19" s="1282"/>
      <c r="F19" s="1282"/>
      <c r="G19" s="1282"/>
      <c r="H19" s="1282"/>
      <c r="I19" s="1282"/>
      <c r="J19" s="1282"/>
      <c r="K19" s="1283"/>
    </row>
    <row r="20" spans="1:11" ht="5.25" customHeight="1">
      <c r="A20" s="785"/>
      <c r="B20" s="276"/>
      <c r="C20" s="636"/>
      <c r="D20" s="636"/>
      <c r="E20" s="636"/>
      <c r="F20" s="636"/>
      <c r="G20" s="636"/>
      <c r="H20" s="636"/>
      <c r="I20" s="636"/>
      <c r="J20" s="636"/>
      <c r="K20" s="786"/>
    </row>
    <row r="21" spans="1:11" ht="26.25" customHeight="1">
      <c r="A21" s="1222" t="s">
        <v>1451</v>
      </c>
      <c r="B21" s="1223"/>
      <c r="C21" s="1223"/>
      <c r="D21" s="1223"/>
      <c r="E21" s="1223"/>
      <c r="F21" s="1223"/>
      <c r="G21" s="1223"/>
      <c r="H21" s="1223"/>
      <c r="I21" s="1223"/>
      <c r="J21" s="1223"/>
      <c r="K21" s="1224"/>
    </row>
    <row r="22" spans="1:11" ht="23.25">
      <c r="A22" s="781"/>
      <c r="B22" s="782" t="s">
        <v>1488</v>
      </c>
      <c r="C22" s="783"/>
      <c r="D22" s="783"/>
      <c r="E22" s="783"/>
      <c r="F22" s="783"/>
      <c r="G22" s="783"/>
      <c r="H22" s="783"/>
      <c r="I22" s="783"/>
      <c r="J22" s="783"/>
      <c r="K22" s="784"/>
    </row>
    <row r="23" spans="1:11" ht="27" customHeight="1">
      <c r="A23" s="1278">
        <f>'PRODUCTION INFO'!L75</f>
        <v>0</v>
      </c>
      <c r="B23" s="1279"/>
      <c r="C23" s="1243"/>
      <c r="D23" s="1244"/>
      <c r="E23" s="1244"/>
      <c r="F23" s="1244"/>
      <c r="G23" s="1244"/>
      <c r="H23" s="1244"/>
      <c r="I23" s="1244"/>
      <c r="J23" s="1244"/>
      <c r="K23" s="1245"/>
    </row>
    <row r="24" spans="1:11">
      <c r="A24" s="1280"/>
      <c r="B24" s="1279"/>
      <c r="C24" s="1246"/>
      <c r="D24" s="1247"/>
      <c r="E24" s="1247"/>
      <c r="F24" s="1247"/>
      <c r="G24" s="1247"/>
      <c r="H24" s="1247"/>
      <c r="I24" s="1247"/>
      <c r="J24" s="1247"/>
      <c r="K24" s="1248"/>
    </row>
    <row r="25" spans="1:11">
      <c r="A25" s="1280"/>
      <c r="B25" s="1279"/>
      <c r="C25" s="1246"/>
      <c r="D25" s="1247"/>
      <c r="E25" s="1247"/>
      <c r="F25" s="1247"/>
      <c r="G25" s="1247"/>
      <c r="H25" s="1247"/>
      <c r="I25" s="1247"/>
      <c r="J25" s="1247"/>
      <c r="K25" s="1248"/>
    </row>
    <row r="26" spans="1:11" ht="15" customHeight="1">
      <c r="A26" s="1237" t="s">
        <v>357</v>
      </c>
      <c r="B26" s="1238"/>
      <c r="C26" s="1246"/>
      <c r="D26" s="1247"/>
      <c r="E26" s="1247"/>
      <c r="F26" s="1247"/>
      <c r="G26" s="1247"/>
      <c r="H26" s="1247"/>
      <c r="I26" s="1247"/>
      <c r="J26" s="1247"/>
      <c r="K26" s="1248"/>
    </row>
    <row r="27" spans="1:11">
      <c r="A27" s="1239"/>
      <c r="B27" s="1240"/>
      <c r="C27" s="1246"/>
      <c r="D27" s="1247"/>
      <c r="E27" s="1247"/>
      <c r="F27" s="1247"/>
      <c r="G27" s="1247"/>
      <c r="H27" s="1247"/>
      <c r="I27" s="1247"/>
      <c r="J27" s="1247"/>
      <c r="K27" s="1248"/>
    </row>
    <row r="28" spans="1:11">
      <c r="A28" s="1241"/>
      <c r="B28" s="1242"/>
      <c r="C28" s="1249"/>
      <c r="D28" s="1250"/>
      <c r="E28" s="1250"/>
      <c r="F28" s="1250"/>
      <c r="G28" s="1250"/>
      <c r="H28" s="1250"/>
      <c r="I28" s="1250"/>
      <c r="J28" s="1250"/>
      <c r="K28" s="1251"/>
    </row>
    <row r="29" spans="1:11" ht="5.25" customHeight="1">
      <c r="A29" s="787"/>
      <c r="B29" s="264"/>
      <c r="C29" s="636"/>
      <c r="D29" s="636"/>
      <c r="E29" s="636"/>
      <c r="F29" s="636"/>
      <c r="G29" s="636"/>
      <c r="H29" s="636"/>
      <c r="I29" s="636"/>
      <c r="J29" s="636"/>
      <c r="K29" s="786"/>
    </row>
    <row r="30" spans="1:11" ht="26.25" customHeight="1">
      <c r="A30" s="1222" t="s">
        <v>1452</v>
      </c>
      <c r="B30" s="1223"/>
      <c r="C30" s="1223"/>
      <c r="D30" s="1223"/>
      <c r="E30" s="1223"/>
      <c r="F30" s="1223"/>
      <c r="G30" s="1223"/>
      <c r="H30" s="1223"/>
      <c r="I30" s="1223"/>
      <c r="J30" s="1223"/>
      <c r="K30" s="1224"/>
    </row>
    <row r="31" spans="1:11" ht="23.25">
      <c r="A31" s="781"/>
      <c r="B31" s="782" t="s">
        <v>1489</v>
      </c>
      <c r="C31" s="783"/>
      <c r="D31" s="783"/>
      <c r="E31" s="783"/>
      <c r="F31" s="783"/>
      <c r="G31" s="783"/>
      <c r="H31" s="783"/>
      <c r="I31" s="783"/>
      <c r="J31" s="783"/>
      <c r="K31" s="784"/>
    </row>
    <row r="32" spans="1:11" ht="15" customHeight="1">
      <c r="A32" s="1252">
        <f>'PRODUCTION INFO'!L77</f>
        <v>0</v>
      </c>
      <c r="B32" s="1253"/>
      <c r="C32" s="1258"/>
      <c r="D32" s="1259"/>
      <c r="E32" s="1259"/>
      <c r="F32" s="1259"/>
      <c r="G32" s="1259"/>
      <c r="H32" s="1259"/>
      <c r="I32" s="1259"/>
      <c r="J32" s="1259"/>
      <c r="K32" s="1260"/>
    </row>
    <row r="33" spans="1:11" ht="15" customHeight="1">
      <c r="A33" s="1254"/>
      <c r="B33" s="1255"/>
      <c r="C33" s="1261"/>
      <c r="D33" s="1262"/>
      <c r="E33" s="1262"/>
      <c r="F33" s="1262"/>
      <c r="G33" s="1262"/>
      <c r="H33" s="1262"/>
      <c r="I33" s="1262"/>
      <c r="J33" s="1262"/>
      <c r="K33" s="1263"/>
    </row>
    <row r="34" spans="1:11" ht="16.5" customHeight="1">
      <c r="A34" s="1254"/>
      <c r="B34" s="1255"/>
      <c r="C34" s="1261"/>
      <c r="D34" s="1262"/>
      <c r="E34" s="1262"/>
      <c r="F34" s="1262"/>
      <c r="G34" s="1262"/>
      <c r="H34" s="1262"/>
      <c r="I34" s="1262"/>
      <c r="J34" s="1262"/>
      <c r="K34" s="1263"/>
    </row>
    <row r="35" spans="1:11" ht="20.25" customHeight="1">
      <c r="A35" s="1256"/>
      <c r="B35" s="1257"/>
      <c r="C35" s="1261"/>
      <c r="D35" s="1262"/>
      <c r="E35" s="1262"/>
      <c r="F35" s="1262"/>
      <c r="G35" s="1262"/>
      <c r="H35" s="1262"/>
      <c r="I35" s="1262"/>
      <c r="J35" s="1262"/>
      <c r="K35" s="1263"/>
    </row>
    <row r="36" spans="1:11" ht="15" customHeight="1">
      <c r="A36" s="1237" t="s">
        <v>1262</v>
      </c>
      <c r="B36" s="1238"/>
      <c r="C36" s="1261"/>
      <c r="D36" s="1262"/>
      <c r="E36" s="1262"/>
      <c r="F36" s="1262"/>
      <c r="G36" s="1262"/>
      <c r="H36" s="1262"/>
      <c r="I36" s="1262"/>
      <c r="J36" s="1262"/>
      <c r="K36" s="1263"/>
    </row>
    <row r="37" spans="1:11">
      <c r="A37" s="1239"/>
      <c r="B37" s="1240"/>
      <c r="C37" s="1261"/>
      <c r="D37" s="1262"/>
      <c r="E37" s="1262"/>
      <c r="F37" s="1262"/>
      <c r="G37" s="1262"/>
      <c r="H37" s="1262"/>
      <c r="I37" s="1262"/>
      <c r="J37" s="1262"/>
      <c r="K37" s="1263"/>
    </row>
    <row r="38" spans="1:11" ht="27" customHeight="1">
      <c r="A38" s="1241"/>
      <c r="B38" s="1242"/>
      <c r="C38" s="1264"/>
      <c r="D38" s="1265"/>
      <c r="E38" s="1265"/>
      <c r="F38" s="1265"/>
      <c r="G38" s="1265"/>
      <c r="H38" s="1265"/>
      <c r="I38" s="1265"/>
      <c r="J38" s="1265"/>
      <c r="K38" s="1266"/>
    </row>
    <row r="39" spans="1:11" ht="5.25" customHeight="1">
      <c r="A39" s="788"/>
      <c r="B39" s="108"/>
      <c r="C39" s="197"/>
      <c r="D39" s="203"/>
      <c r="E39" s="203"/>
      <c r="F39" s="203"/>
      <c r="G39" s="203"/>
      <c r="H39" s="203"/>
      <c r="I39" s="203"/>
      <c r="J39" s="203"/>
      <c r="K39" s="789"/>
    </row>
    <row r="40" spans="1:11" ht="26.25" customHeight="1">
      <c r="A40" s="790" t="s">
        <v>1263</v>
      </c>
      <c r="B40" s="108"/>
      <c r="C40" s="197"/>
      <c r="D40" s="203"/>
      <c r="E40" s="203"/>
      <c r="F40" s="203"/>
      <c r="G40" s="203"/>
      <c r="H40" s="203"/>
      <c r="I40" s="203"/>
      <c r="J40" s="203"/>
      <c r="K40" s="789"/>
    </row>
    <row r="41" spans="1:11" ht="15" customHeight="1">
      <c r="A41" s="1213"/>
      <c r="B41" s="1214"/>
      <c r="C41" s="1214"/>
      <c r="D41" s="1214"/>
      <c r="E41" s="1214"/>
      <c r="F41" s="1214"/>
      <c r="G41" s="1214"/>
      <c r="H41" s="1214"/>
      <c r="I41" s="1214"/>
      <c r="J41" s="1214"/>
      <c r="K41" s="1215"/>
    </row>
    <row r="42" spans="1:11" ht="15" customHeight="1">
      <c r="A42" s="1216"/>
      <c r="B42" s="1217"/>
      <c r="C42" s="1217"/>
      <c r="D42" s="1217"/>
      <c r="E42" s="1217"/>
      <c r="F42" s="1217"/>
      <c r="G42" s="1217"/>
      <c r="H42" s="1217"/>
      <c r="I42" s="1217"/>
      <c r="J42" s="1217"/>
      <c r="K42" s="1218"/>
    </row>
    <row r="43" spans="1:11" ht="15" customHeight="1">
      <c r="A43" s="1216"/>
      <c r="B43" s="1217"/>
      <c r="C43" s="1217"/>
      <c r="D43" s="1217"/>
      <c r="E43" s="1217"/>
      <c r="F43" s="1217"/>
      <c r="G43" s="1217"/>
      <c r="H43" s="1217"/>
      <c r="I43" s="1217"/>
      <c r="J43" s="1217"/>
      <c r="K43" s="1218"/>
    </row>
    <row r="44" spans="1:11" ht="15" customHeight="1">
      <c r="A44" s="1216"/>
      <c r="B44" s="1217"/>
      <c r="C44" s="1217"/>
      <c r="D44" s="1217"/>
      <c r="E44" s="1217"/>
      <c r="F44" s="1217"/>
      <c r="G44" s="1217"/>
      <c r="H44" s="1217"/>
      <c r="I44" s="1217"/>
      <c r="J44" s="1217"/>
      <c r="K44" s="1218"/>
    </row>
    <row r="45" spans="1:11" ht="15" customHeight="1">
      <c r="A45" s="1216"/>
      <c r="B45" s="1217"/>
      <c r="C45" s="1217"/>
      <c r="D45" s="1217"/>
      <c r="E45" s="1217"/>
      <c r="F45" s="1217"/>
      <c r="G45" s="1217"/>
      <c r="H45" s="1217"/>
      <c r="I45" s="1217"/>
      <c r="J45" s="1217"/>
      <c r="K45" s="1218"/>
    </row>
    <row r="46" spans="1:11" ht="15" customHeight="1">
      <c r="A46" s="1216"/>
      <c r="B46" s="1217"/>
      <c r="C46" s="1217"/>
      <c r="D46" s="1217"/>
      <c r="E46" s="1217"/>
      <c r="F46" s="1217"/>
      <c r="G46" s="1217"/>
      <c r="H46" s="1217"/>
      <c r="I46" s="1217"/>
      <c r="J46" s="1217"/>
      <c r="K46" s="1218"/>
    </row>
    <row r="47" spans="1:11" ht="15" customHeight="1">
      <c r="A47" s="1216"/>
      <c r="B47" s="1217"/>
      <c r="C47" s="1217"/>
      <c r="D47" s="1217"/>
      <c r="E47" s="1217"/>
      <c r="F47" s="1217"/>
      <c r="G47" s="1217"/>
      <c r="H47" s="1217"/>
      <c r="I47" s="1217"/>
      <c r="J47" s="1217"/>
      <c r="K47" s="1218"/>
    </row>
    <row r="48" spans="1:11" ht="15" customHeight="1">
      <c r="A48" s="1216"/>
      <c r="B48" s="1217"/>
      <c r="C48" s="1217"/>
      <c r="D48" s="1217"/>
      <c r="E48" s="1217"/>
      <c r="F48" s="1217"/>
      <c r="G48" s="1217"/>
      <c r="H48" s="1217"/>
      <c r="I48" s="1217"/>
      <c r="J48" s="1217"/>
      <c r="K48" s="1218"/>
    </row>
    <row r="49" spans="1:11" ht="15" customHeight="1">
      <c r="A49" s="1216"/>
      <c r="B49" s="1217"/>
      <c r="C49" s="1217"/>
      <c r="D49" s="1217"/>
      <c r="E49" s="1217"/>
      <c r="F49" s="1217"/>
      <c r="G49" s="1217"/>
      <c r="H49" s="1217"/>
      <c r="I49" s="1217"/>
      <c r="J49" s="1217"/>
      <c r="K49" s="1218"/>
    </row>
    <row r="50" spans="1:11" ht="15" customHeight="1">
      <c r="A50" s="1216"/>
      <c r="B50" s="1217"/>
      <c r="C50" s="1217"/>
      <c r="D50" s="1217"/>
      <c r="E50" s="1217"/>
      <c r="F50" s="1217"/>
      <c r="G50" s="1217"/>
      <c r="H50" s="1217"/>
      <c r="I50" s="1217"/>
      <c r="J50" s="1217"/>
      <c r="K50" s="1218"/>
    </row>
    <row r="51" spans="1:11" ht="15" customHeight="1">
      <c r="A51" s="1216"/>
      <c r="B51" s="1217"/>
      <c r="C51" s="1217"/>
      <c r="D51" s="1217"/>
      <c r="E51" s="1217"/>
      <c r="F51" s="1217"/>
      <c r="G51" s="1217"/>
      <c r="H51" s="1217"/>
      <c r="I51" s="1217"/>
      <c r="J51" s="1217"/>
      <c r="K51" s="1218"/>
    </row>
    <row r="52" spans="1:11" ht="15" customHeight="1">
      <c r="A52" s="1219"/>
      <c r="B52" s="1220"/>
      <c r="C52" s="1220"/>
      <c r="D52" s="1220"/>
      <c r="E52" s="1220"/>
      <c r="F52" s="1220"/>
      <c r="G52" s="1220"/>
      <c r="H52" s="1220"/>
      <c r="I52" s="1220"/>
      <c r="J52" s="1220"/>
      <c r="K52" s="1221"/>
    </row>
    <row r="53" spans="1:11" ht="15" customHeight="1">
      <c r="A53" s="791"/>
      <c r="B53" s="638"/>
      <c r="C53" s="638"/>
      <c r="D53" s="638"/>
      <c r="E53" s="638"/>
      <c r="F53" s="638"/>
      <c r="G53" s="638"/>
      <c r="H53" s="638"/>
      <c r="I53" s="638"/>
      <c r="J53" s="638"/>
      <c r="K53" s="792"/>
    </row>
    <row r="54" spans="1:11" ht="15" customHeight="1" thickBot="1">
      <c r="A54" s="793"/>
      <c r="B54" s="794"/>
      <c r="C54" s="761"/>
      <c r="D54" s="761"/>
      <c r="E54" s="761"/>
      <c r="F54" s="761"/>
      <c r="G54" s="761"/>
      <c r="H54" s="761"/>
      <c r="I54" s="761"/>
      <c r="J54" s="761"/>
      <c r="K54" s="792"/>
    </row>
    <row r="55" spans="1:11" ht="15" customHeight="1" thickTop="1">
      <c r="A55" s="637"/>
      <c r="B55" s="638"/>
      <c r="C55" s="761"/>
      <c r="D55" s="761"/>
      <c r="E55" s="761"/>
      <c r="F55" s="761"/>
      <c r="G55" s="761"/>
      <c r="H55" s="761"/>
      <c r="I55" s="761"/>
      <c r="J55" s="761"/>
      <c r="K55" s="761"/>
    </row>
    <row r="56" spans="1:11" ht="15" customHeight="1">
      <c r="A56" s="637"/>
      <c r="B56" s="638"/>
      <c r="C56" s="761"/>
      <c r="D56" s="761"/>
      <c r="E56" s="761"/>
      <c r="F56" s="761"/>
      <c r="G56" s="761"/>
      <c r="H56" s="761"/>
      <c r="I56" s="761"/>
      <c r="J56" s="761"/>
      <c r="K56" s="761"/>
    </row>
    <row r="57" spans="1:11" ht="15" customHeight="1">
      <c r="A57" s="637"/>
      <c r="B57" s="638"/>
      <c r="C57" s="761"/>
      <c r="D57" s="761"/>
      <c r="E57" s="761"/>
      <c r="F57" s="761"/>
      <c r="G57" s="761"/>
      <c r="H57" s="761"/>
      <c r="I57" s="761"/>
      <c r="J57" s="761"/>
      <c r="K57" s="761"/>
    </row>
    <row r="58" spans="1:11" ht="15" customHeight="1">
      <c r="A58" s="637"/>
      <c r="B58" s="638"/>
      <c r="C58" s="761"/>
      <c r="D58" s="761"/>
      <c r="E58" s="761"/>
      <c r="F58" s="761"/>
      <c r="G58" s="761"/>
      <c r="H58" s="761"/>
      <c r="I58" s="761"/>
      <c r="J58" s="761"/>
      <c r="K58" s="761"/>
    </row>
    <row r="59" spans="1:11" ht="15" customHeight="1">
      <c r="A59" s="639"/>
      <c r="B59" s="640"/>
      <c r="C59" s="761"/>
      <c r="D59" s="761"/>
      <c r="E59" s="761"/>
      <c r="F59" s="761"/>
      <c r="G59" s="761"/>
      <c r="H59" s="761"/>
      <c r="I59" s="761"/>
      <c r="J59" s="761"/>
      <c r="K59" s="761"/>
    </row>
    <row r="60" spans="1:11">
      <c r="C60" s="824"/>
      <c r="D60" s="824"/>
      <c r="E60" s="824"/>
      <c r="F60" s="824"/>
      <c r="G60" s="824"/>
      <c r="H60" s="824"/>
      <c r="I60" s="824"/>
      <c r="J60" s="824"/>
      <c r="K60" s="824"/>
    </row>
    <row r="61" spans="1:11">
      <c r="C61" s="824"/>
      <c r="D61" s="824"/>
      <c r="E61" s="824"/>
      <c r="F61" s="824"/>
      <c r="G61" s="824"/>
      <c r="H61" s="824"/>
      <c r="I61" s="824"/>
      <c r="J61" s="824"/>
      <c r="K61" s="824"/>
    </row>
  </sheetData>
  <mergeCells count="18">
    <mergeCell ref="A4:K4"/>
    <mergeCell ref="A5:K5"/>
    <mergeCell ref="A7:K7"/>
    <mergeCell ref="Y4:AH6"/>
    <mergeCell ref="A23:B25"/>
    <mergeCell ref="C12:K19"/>
    <mergeCell ref="A8:K8"/>
    <mergeCell ref="A41:K52"/>
    <mergeCell ref="A21:K21"/>
    <mergeCell ref="A10:K10"/>
    <mergeCell ref="A12:B15"/>
    <mergeCell ref="A16:B19"/>
    <mergeCell ref="A26:B28"/>
    <mergeCell ref="C23:K28"/>
    <mergeCell ref="A30:K30"/>
    <mergeCell ref="A32:B35"/>
    <mergeCell ref="A36:B38"/>
    <mergeCell ref="C32:K38"/>
  </mergeCells>
  <pageMargins left="0.5" right="0.5" top="0.75" bottom="0.75" header="0.5" footer="0.5"/>
  <pageSetup scale="76"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59"/>
  <sheetViews>
    <sheetView showGridLines="0" view="pageBreakPreview" zoomScale="40" zoomScaleNormal="50" zoomScaleSheetLayoutView="40" workbookViewId="0">
      <selection activeCell="M45" sqref="M45"/>
    </sheetView>
  </sheetViews>
  <sheetFormatPr defaultColWidth="9.77734375" defaultRowHeight="22.5"/>
  <cols>
    <col min="1" max="1" width="9.77734375" style="102" customWidth="1"/>
    <col min="2" max="2" width="24.21875" style="102" customWidth="1"/>
    <col min="3" max="3" width="21.5546875" style="102" customWidth="1"/>
    <col min="4" max="4" width="10.77734375" style="102" customWidth="1"/>
    <col min="5" max="5" width="14" style="102" customWidth="1"/>
    <col min="6" max="6" width="14.88671875" style="102" customWidth="1"/>
    <col min="7" max="7" width="17.88671875" style="102" customWidth="1"/>
    <col min="8" max="8" width="17.33203125" style="102" customWidth="1"/>
    <col min="9" max="9" width="16.88671875" style="102" customWidth="1"/>
    <col min="10" max="10" width="22.109375" style="102" customWidth="1"/>
    <col min="11" max="11" width="13" style="102" customWidth="1"/>
    <col min="12" max="12" width="19.5546875" style="102" customWidth="1"/>
    <col min="13" max="13" width="22.77734375" style="102" customWidth="1"/>
    <col min="14" max="14" width="6.33203125" style="102" customWidth="1"/>
    <col min="15" max="15" width="17.88671875" style="102" customWidth="1"/>
    <col min="16" max="16" width="32.21875" style="102" customWidth="1"/>
    <col min="17" max="17" width="16.44140625" style="102" customWidth="1"/>
    <col min="18" max="18" width="20.5546875" style="102" customWidth="1"/>
    <col min="19" max="19" width="24.88671875" style="102" customWidth="1"/>
    <col min="20" max="16384" width="9.77734375" style="102"/>
  </cols>
  <sheetData>
    <row r="1" spans="1:15" s="184" customFormat="1" ht="24" customHeight="1">
      <c r="A1" s="801" t="str">
        <f>'PRODUCER INFO '!R2</f>
        <v>STC 12:36 (oth)</v>
      </c>
      <c r="B1" s="801"/>
      <c r="C1" s="801"/>
      <c r="D1" s="801"/>
      <c r="E1" s="801"/>
      <c r="F1" s="801"/>
      <c r="G1" s="801"/>
      <c r="H1" s="801"/>
      <c r="I1" s="801"/>
      <c r="J1" s="801" t="str">
        <f>'PRODUCER INFO '!R1</f>
        <v>TAX YEAR  2022</v>
      </c>
      <c r="K1" s="801"/>
    </row>
    <row r="2" spans="1:15" s="110" customFormat="1" ht="45" customHeight="1">
      <c r="A2" s="606" t="s">
        <v>1454</v>
      </c>
      <c r="B2" s="796"/>
      <c r="C2" s="795" t="s">
        <v>1460</v>
      </c>
      <c r="D2" s="796"/>
      <c r="E2" s="796"/>
      <c r="F2" s="796"/>
      <c r="G2" s="796"/>
      <c r="H2" s="796"/>
      <c r="I2" s="796"/>
      <c r="J2" s="796"/>
      <c r="K2" s="796"/>
    </row>
    <row r="3" spans="1:15" ht="21" customHeight="1">
      <c r="A3" s="108"/>
      <c r="B3" s="108"/>
      <c r="C3" s="108"/>
      <c r="D3" s="108"/>
      <c r="E3" s="108"/>
      <c r="F3" s="108"/>
      <c r="G3" s="108"/>
      <c r="H3" s="108"/>
      <c r="I3" s="108"/>
      <c r="J3" s="108"/>
      <c r="K3" s="108"/>
      <c r="L3" s="103"/>
      <c r="M3" s="104"/>
      <c r="N3" s="104"/>
      <c r="O3" s="104"/>
    </row>
    <row r="4" spans="1:15" ht="39.950000000000003" customHeight="1">
      <c r="A4" s="1295" t="s">
        <v>1267</v>
      </c>
      <c r="B4" s="1295"/>
      <c r="C4" s="1295"/>
      <c r="D4" s="1295"/>
      <c r="E4" s="1295"/>
      <c r="F4" s="1295"/>
      <c r="G4" s="1295"/>
      <c r="H4" s="1295"/>
      <c r="I4" s="1295"/>
      <c r="J4" s="1295"/>
      <c r="K4" s="1295"/>
      <c r="L4" s="103"/>
      <c r="M4" s="104"/>
      <c r="N4" s="104"/>
      <c r="O4" s="104"/>
    </row>
    <row r="5" spans="1:15" ht="39.950000000000003" customHeight="1">
      <c r="A5" s="1296" t="s">
        <v>1455</v>
      </c>
      <c r="B5" s="1296"/>
      <c r="C5" s="1296"/>
      <c r="D5" s="1296"/>
      <c r="E5" s="1296"/>
      <c r="F5" s="1296"/>
      <c r="G5" s="1296"/>
      <c r="H5" s="1296"/>
      <c r="I5" s="1296"/>
      <c r="J5" s="1296"/>
      <c r="K5" s="1296"/>
      <c r="L5" s="103"/>
      <c r="M5" s="104"/>
      <c r="N5" s="104"/>
      <c r="O5" s="104"/>
    </row>
    <row r="6" spans="1:15" s="104" customFormat="1" ht="30" customHeight="1">
      <c r="A6" s="1297" t="s">
        <v>1456</v>
      </c>
      <c r="B6" s="1297"/>
      <c r="C6" s="1297"/>
      <c r="D6" s="1297"/>
      <c r="E6" s="1297"/>
      <c r="F6" s="1297"/>
      <c r="G6" s="1297"/>
      <c r="H6" s="1297"/>
      <c r="I6" s="1297"/>
      <c r="J6" s="1297"/>
      <c r="K6" s="1297"/>
      <c r="M6" s="106"/>
      <c r="N6" s="106"/>
    </row>
    <row r="7" spans="1:15" s="104" customFormat="1" ht="30" customHeight="1">
      <c r="A7" s="1297"/>
      <c r="B7" s="1297"/>
      <c r="C7" s="1297"/>
      <c r="D7" s="1297"/>
      <c r="E7" s="1297"/>
      <c r="F7" s="1297"/>
      <c r="G7" s="1297"/>
      <c r="H7" s="1297"/>
      <c r="I7" s="1297"/>
      <c r="J7" s="1297"/>
      <c r="K7" s="1297"/>
      <c r="M7" s="106"/>
      <c r="N7" s="106"/>
    </row>
    <row r="8" spans="1:15" s="104" customFormat="1" ht="30" customHeight="1">
      <c r="A8" s="1297"/>
      <c r="B8" s="1297"/>
      <c r="C8" s="1297"/>
      <c r="D8" s="1297"/>
      <c r="E8" s="1297"/>
      <c r="F8" s="1297"/>
      <c r="G8" s="1297"/>
      <c r="H8" s="1297"/>
      <c r="I8" s="1297"/>
      <c r="J8" s="1297"/>
      <c r="K8" s="1297"/>
      <c r="M8" s="106"/>
      <c r="N8" s="106"/>
    </row>
    <row r="9" spans="1:15" s="104" customFormat="1" ht="30" customHeight="1">
      <c r="A9" s="1297"/>
      <c r="B9" s="1297"/>
      <c r="C9" s="1297"/>
      <c r="D9" s="1297"/>
      <c r="E9" s="1297"/>
      <c r="F9" s="1297"/>
      <c r="G9" s="1297"/>
      <c r="H9" s="1297"/>
      <c r="I9" s="1297"/>
      <c r="J9" s="1297"/>
      <c r="K9" s="1297"/>
      <c r="M9" s="106"/>
      <c r="N9" s="106"/>
    </row>
    <row r="10" spans="1:15" s="104" customFormat="1" ht="30" customHeight="1">
      <c r="A10" s="1297" t="s">
        <v>1457</v>
      </c>
      <c r="B10" s="1297"/>
      <c r="C10" s="1297"/>
      <c r="D10" s="1297"/>
      <c r="E10" s="1297"/>
      <c r="F10" s="1297"/>
      <c r="G10" s="1297"/>
      <c r="H10" s="1297"/>
      <c r="I10" s="1297"/>
      <c r="J10" s="1297"/>
      <c r="K10" s="1297"/>
      <c r="L10" s="106"/>
      <c r="M10" s="106"/>
      <c r="N10" s="106"/>
    </row>
    <row r="11" spans="1:15" s="104" customFormat="1" ht="30" customHeight="1">
      <c r="A11" s="1297"/>
      <c r="B11" s="1297"/>
      <c r="C11" s="1297"/>
      <c r="D11" s="1297"/>
      <c r="E11" s="1297"/>
      <c r="F11" s="1297"/>
      <c r="G11" s="1297"/>
      <c r="H11" s="1297"/>
      <c r="I11" s="1297"/>
      <c r="J11" s="1297"/>
      <c r="K11" s="1297"/>
      <c r="L11" s="91"/>
      <c r="M11" s="106"/>
      <c r="N11" s="106"/>
    </row>
    <row r="12" spans="1:15" s="104" customFormat="1" ht="30" customHeight="1">
      <c r="A12" s="1297"/>
      <c r="B12" s="1297"/>
      <c r="C12" s="1297"/>
      <c r="D12" s="1297"/>
      <c r="E12" s="1297"/>
      <c r="F12" s="1297"/>
      <c r="G12" s="1297"/>
      <c r="H12" s="1297"/>
      <c r="I12" s="1297"/>
      <c r="J12" s="1297"/>
      <c r="K12" s="1297"/>
      <c r="L12" s="106"/>
      <c r="M12" s="106"/>
      <c r="N12" s="106"/>
    </row>
    <row r="13" spans="1:15" s="104" customFormat="1" ht="30" customHeight="1">
      <c r="A13" s="1285" t="s">
        <v>1458</v>
      </c>
      <c r="B13" s="1285"/>
      <c r="C13" s="1285"/>
      <c r="D13" s="1285"/>
      <c r="E13" s="1285"/>
      <c r="F13" s="1285"/>
      <c r="G13" s="1285"/>
      <c r="H13" s="1285"/>
      <c r="I13" s="1285"/>
      <c r="J13" s="1285"/>
      <c r="K13" s="1285"/>
      <c r="L13" s="106"/>
      <c r="M13" s="106"/>
      <c r="N13" s="106"/>
    </row>
    <row r="14" spans="1:15" s="104" customFormat="1" ht="30" customHeight="1">
      <c r="A14" s="1285"/>
      <c r="B14" s="1285"/>
      <c r="C14" s="1285"/>
      <c r="D14" s="1285"/>
      <c r="E14" s="1285"/>
      <c r="F14" s="1285"/>
      <c r="G14" s="1285"/>
      <c r="H14" s="1285"/>
      <c r="I14" s="1285"/>
      <c r="J14" s="1285"/>
      <c r="K14" s="1285"/>
      <c r="L14" s="91"/>
      <c r="M14" s="106"/>
      <c r="N14" s="106"/>
    </row>
    <row r="15" spans="1:15" s="104" customFormat="1" ht="20.25" customHeight="1">
      <c r="A15" s="1285"/>
      <c r="B15" s="1285"/>
      <c r="C15" s="1285"/>
      <c r="D15" s="1285"/>
      <c r="E15" s="1285"/>
      <c r="F15" s="1285"/>
      <c r="G15" s="1285"/>
      <c r="H15" s="1285"/>
      <c r="I15" s="1285"/>
      <c r="J15" s="1285"/>
      <c r="K15" s="1285"/>
      <c r="L15" s="106"/>
      <c r="M15" s="106"/>
      <c r="N15" s="106"/>
    </row>
    <row r="16" spans="1:15" s="104" customFormat="1" ht="20.25" customHeight="1">
      <c r="A16" s="797"/>
      <c r="B16" s="797"/>
      <c r="C16" s="797"/>
      <c r="D16" s="797"/>
      <c r="E16" s="797"/>
      <c r="F16" s="797"/>
      <c r="G16" s="797"/>
      <c r="H16" s="797"/>
      <c r="I16" s="797"/>
      <c r="J16" s="797"/>
      <c r="K16" s="797"/>
      <c r="L16" s="106"/>
      <c r="M16" s="106"/>
      <c r="N16" s="106"/>
    </row>
    <row r="17" spans="1:14" s="104" customFormat="1" ht="20.25" customHeight="1">
      <c r="A17" s="1285" t="s">
        <v>1459</v>
      </c>
      <c r="B17" s="1285"/>
      <c r="C17" s="1285"/>
      <c r="D17" s="1285"/>
      <c r="E17" s="1285"/>
      <c r="F17" s="1285"/>
      <c r="G17" s="1285"/>
      <c r="H17" s="1285"/>
      <c r="I17" s="1285"/>
      <c r="J17" s="1285"/>
      <c r="K17" s="1285"/>
      <c r="L17" s="106"/>
      <c r="M17" s="106"/>
      <c r="N17" s="106"/>
    </row>
    <row r="18" spans="1:14" s="104" customFormat="1" ht="30" customHeight="1">
      <c r="A18" s="1285"/>
      <c r="B18" s="1285"/>
      <c r="C18" s="1285"/>
      <c r="D18" s="1285"/>
      <c r="E18" s="1285"/>
      <c r="F18" s="1285"/>
      <c r="G18" s="1285"/>
      <c r="H18" s="1285"/>
      <c r="I18" s="1285"/>
      <c r="J18" s="1285"/>
      <c r="K18" s="1285"/>
      <c r="L18" s="106"/>
      <c r="M18" s="106"/>
      <c r="N18" s="106"/>
    </row>
    <row r="19" spans="1:14" s="104" customFormat="1" ht="30" customHeight="1">
      <c r="A19" s="797"/>
      <c r="B19" s="797"/>
      <c r="C19" s="797"/>
      <c r="D19" s="797"/>
      <c r="E19" s="797"/>
      <c r="F19" s="797"/>
      <c r="G19" s="797"/>
      <c r="H19" s="797"/>
      <c r="I19" s="797"/>
      <c r="J19" s="797"/>
      <c r="K19" s="600"/>
      <c r="L19" s="106"/>
      <c r="M19" s="106"/>
      <c r="N19" s="106"/>
    </row>
    <row r="20" spans="1:14" s="199" customFormat="1" ht="35.1" customHeight="1">
      <c r="A20" s="799"/>
      <c r="B20" s="1289" t="s">
        <v>1462</v>
      </c>
      <c r="C20" s="1289"/>
      <c r="D20" s="1289"/>
      <c r="E20" s="1289"/>
      <c r="F20" s="1289"/>
      <c r="G20" s="1289"/>
      <c r="H20" s="1289"/>
      <c r="I20" s="1289"/>
      <c r="J20" s="1289"/>
      <c r="K20" s="1289"/>
      <c r="M20" s="579"/>
    </row>
    <row r="21" spans="1:14" s="199" customFormat="1" ht="35.1" customHeight="1">
      <c r="A21" s="799"/>
      <c r="B21" s="1289"/>
      <c r="C21" s="1289"/>
      <c r="D21" s="1289"/>
      <c r="E21" s="1289"/>
      <c r="F21" s="1289"/>
      <c r="G21" s="1289"/>
      <c r="H21" s="1289"/>
      <c r="I21" s="1289"/>
      <c r="J21" s="1289"/>
      <c r="K21" s="1289"/>
      <c r="M21" s="200"/>
    </row>
    <row r="22" spans="1:14" ht="17.25" customHeight="1">
      <c r="A22" s="108"/>
      <c r="B22" s="800"/>
      <c r="C22" s="800"/>
      <c r="D22" s="800"/>
      <c r="E22" s="800"/>
      <c r="F22" s="800"/>
      <c r="G22" s="800"/>
      <c r="H22" s="800"/>
      <c r="I22" s="800"/>
      <c r="J22" s="800"/>
      <c r="K22" s="798"/>
      <c r="M22" s="104"/>
    </row>
    <row r="23" spans="1:14" ht="34.5" customHeight="1">
      <c r="A23" s="108"/>
      <c r="B23" s="108"/>
      <c r="C23" s="108"/>
      <c r="D23" s="1290" t="s">
        <v>1461</v>
      </c>
      <c r="E23" s="1290"/>
      <c r="F23" s="1290"/>
      <c r="G23" s="1290"/>
      <c r="H23" s="1291" t="s">
        <v>1268</v>
      </c>
      <c r="I23" s="1291"/>
      <c r="J23" s="1291"/>
      <c r="K23" s="1291"/>
    </row>
    <row r="24" spans="1:14" ht="36.950000000000003" customHeight="1">
      <c r="A24" s="108"/>
      <c r="B24" s="108"/>
      <c r="C24" s="577" t="s">
        <v>1269</v>
      </c>
      <c r="D24" s="1286"/>
      <c r="E24" s="1287"/>
      <c r="F24" s="1287"/>
      <c r="G24" s="1288"/>
      <c r="H24" s="1292"/>
      <c r="I24" s="1293"/>
      <c r="J24" s="1293"/>
      <c r="K24" s="1294"/>
    </row>
    <row r="25" spans="1:14" ht="36.950000000000003" customHeight="1">
      <c r="A25" s="108"/>
      <c r="B25" s="108"/>
      <c r="C25" s="577" t="s">
        <v>1270</v>
      </c>
      <c r="D25" s="1292"/>
      <c r="E25" s="1293"/>
      <c r="F25" s="1293"/>
      <c r="G25" s="1294"/>
      <c r="H25" s="1286"/>
      <c r="I25" s="1287"/>
      <c r="J25" s="1287"/>
      <c r="K25" s="1288"/>
    </row>
    <row r="26" spans="1:14" ht="36.950000000000003" customHeight="1">
      <c r="A26" s="108"/>
      <c r="B26" s="108"/>
      <c r="C26" s="577" t="s">
        <v>1271</v>
      </c>
      <c r="D26" s="1286"/>
      <c r="E26" s="1287"/>
      <c r="F26" s="1287"/>
      <c r="G26" s="1288"/>
      <c r="H26" s="1292"/>
      <c r="I26" s="1293"/>
      <c r="J26" s="1293"/>
      <c r="K26" s="1294"/>
    </row>
    <row r="27" spans="1:14" ht="36.950000000000003" customHeight="1">
      <c r="A27" s="108"/>
      <c r="B27" s="108"/>
      <c r="C27" s="577" t="s">
        <v>1272</v>
      </c>
      <c r="D27" s="1286"/>
      <c r="E27" s="1287"/>
      <c r="F27" s="1287"/>
      <c r="G27" s="1288"/>
      <c r="H27" s="1286"/>
      <c r="I27" s="1287"/>
      <c r="J27" s="1287"/>
      <c r="K27" s="1288"/>
    </row>
    <row r="28" spans="1:14" ht="36.950000000000003" customHeight="1">
      <c r="A28" s="108"/>
      <c r="B28" s="108"/>
      <c r="C28" s="577" t="s">
        <v>1273</v>
      </c>
      <c r="D28" s="1286"/>
      <c r="E28" s="1287"/>
      <c r="F28" s="1287"/>
      <c r="G28" s="1288"/>
      <c r="H28" s="1286"/>
      <c r="I28" s="1287"/>
      <c r="J28" s="1287"/>
      <c r="K28" s="1288"/>
    </row>
    <row r="29" spans="1:14" ht="36.950000000000003" customHeight="1">
      <c r="A29" s="108"/>
      <c r="B29" s="107"/>
      <c r="C29" s="802" t="s">
        <v>1274</v>
      </c>
      <c r="D29" s="1286"/>
      <c r="E29" s="1287"/>
      <c r="F29" s="1287"/>
      <c r="G29" s="1288"/>
      <c r="H29" s="1286"/>
      <c r="I29" s="1287"/>
      <c r="J29" s="1287"/>
      <c r="K29" s="1288"/>
    </row>
    <row r="30" spans="1:14" ht="36.950000000000003" customHeight="1">
      <c r="A30" s="108"/>
      <c r="B30" s="107"/>
      <c r="C30" s="577" t="s">
        <v>1275</v>
      </c>
      <c r="D30" s="1286"/>
      <c r="E30" s="1287"/>
      <c r="F30" s="1287"/>
      <c r="G30" s="1288"/>
      <c r="H30" s="1286"/>
      <c r="I30" s="1287"/>
      <c r="J30" s="1287"/>
      <c r="K30" s="1288"/>
    </row>
    <row r="31" spans="1:14" ht="36.950000000000003" customHeight="1">
      <c r="A31" s="108"/>
      <c r="B31" s="108"/>
      <c r="C31" s="577" t="s">
        <v>1276</v>
      </c>
      <c r="D31" s="1286"/>
      <c r="E31" s="1287"/>
      <c r="F31" s="1287"/>
      <c r="G31" s="1288"/>
      <c r="H31" s="806"/>
      <c r="I31" s="803"/>
      <c r="J31" s="803"/>
      <c r="K31" s="807"/>
    </row>
    <row r="32" spans="1:14" ht="36.950000000000003" customHeight="1">
      <c r="A32" s="108"/>
      <c r="B32" s="108"/>
      <c r="C32" s="577" t="s">
        <v>1277</v>
      </c>
      <c r="D32" s="1286"/>
      <c r="E32" s="1287"/>
      <c r="F32" s="1287"/>
      <c r="G32" s="1288"/>
      <c r="H32" s="806"/>
      <c r="I32" s="803"/>
      <c r="J32" s="803"/>
      <c r="K32" s="807"/>
    </row>
    <row r="33" spans="1:15" ht="36.950000000000003" customHeight="1">
      <c r="A33" s="108"/>
      <c r="B33" s="108"/>
      <c r="C33" s="804" t="s">
        <v>1278</v>
      </c>
      <c r="D33" s="806"/>
      <c r="E33" s="803"/>
      <c r="F33" s="803"/>
      <c r="G33" s="807"/>
      <c r="H33" s="1286"/>
      <c r="I33" s="1287"/>
      <c r="J33" s="1287"/>
      <c r="K33" s="1288"/>
    </row>
    <row r="34" spans="1:15" ht="36.950000000000003" customHeight="1">
      <c r="A34" s="108"/>
      <c r="B34" s="108"/>
      <c r="C34" s="804" t="s">
        <v>1279</v>
      </c>
      <c r="D34" s="806"/>
      <c r="E34" s="803"/>
      <c r="F34" s="803"/>
      <c r="G34" s="807"/>
      <c r="H34" s="1286"/>
      <c r="I34" s="1287"/>
      <c r="J34" s="1287"/>
      <c r="K34" s="1288"/>
    </row>
    <row r="35" spans="1:15" ht="36.950000000000003" customHeight="1">
      <c r="A35" s="108"/>
      <c r="B35" s="108"/>
      <c r="C35" s="804" t="s">
        <v>1280</v>
      </c>
      <c r="D35" s="806"/>
      <c r="E35" s="803"/>
      <c r="F35" s="803"/>
      <c r="G35" s="807"/>
      <c r="H35" s="1286"/>
      <c r="I35" s="1287"/>
      <c r="J35" s="1287"/>
      <c r="K35" s="1288"/>
    </row>
    <row r="36" spans="1:15" ht="36.950000000000003" customHeight="1">
      <c r="A36" s="108"/>
      <c r="B36" s="108"/>
      <c r="C36" s="804" t="s">
        <v>1281</v>
      </c>
      <c r="D36" s="1286"/>
      <c r="E36" s="1287"/>
      <c r="F36" s="1287"/>
      <c r="G36" s="1288"/>
      <c r="H36" s="808"/>
      <c r="I36" s="809"/>
      <c r="J36" s="809"/>
      <c r="K36" s="810"/>
    </row>
    <row r="37" spans="1:15" ht="36.950000000000003" customHeight="1">
      <c r="A37" s="108"/>
      <c r="B37" s="108"/>
      <c r="C37" s="804"/>
      <c r="D37" s="107"/>
      <c r="E37" s="107"/>
      <c r="F37" s="107"/>
      <c r="G37" s="107"/>
      <c r="H37" s="811"/>
      <c r="I37" s="811"/>
      <c r="J37" s="811"/>
      <c r="K37" s="811"/>
    </row>
    <row r="38" spans="1:15" ht="18.75" customHeight="1">
      <c r="A38" s="108"/>
      <c r="B38" s="108"/>
      <c r="C38" s="197"/>
      <c r="D38" s="197"/>
      <c r="E38" s="197"/>
      <c r="F38" s="197"/>
      <c r="G38" s="197"/>
      <c r="H38" s="197"/>
      <c r="I38" s="197"/>
      <c r="J38" s="197"/>
      <c r="K38" s="108"/>
      <c r="L38" s="108"/>
      <c r="M38" s="105"/>
      <c r="N38" s="105"/>
    </row>
    <row r="39" spans="1:15" ht="27" customHeight="1">
      <c r="A39" s="1285" t="s">
        <v>1463</v>
      </c>
      <c r="B39" s="1285"/>
      <c r="C39" s="1285"/>
      <c r="D39" s="1285"/>
      <c r="E39" s="1285"/>
      <c r="F39" s="1285"/>
      <c r="G39" s="1285"/>
      <c r="H39" s="1285"/>
      <c r="I39" s="1285"/>
      <c r="J39" s="1285"/>
      <c r="K39" s="1285"/>
      <c r="L39" s="107"/>
      <c r="N39" s="758"/>
      <c r="O39" s="647"/>
    </row>
    <row r="40" spans="1:15" ht="27" customHeight="1">
      <c r="A40" s="1285" t="s">
        <v>1486</v>
      </c>
      <c r="B40" s="1285"/>
      <c r="C40" s="1285"/>
      <c r="D40" s="1285"/>
      <c r="E40" s="1285"/>
      <c r="F40" s="1285"/>
      <c r="G40" s="1285"/>
      <c r="H40" s="1285"/>
      <c r="I40" s="1285"/>
      <c r="J40" s="1285"/>
      <c r="K40" s="1285"/>
      <c r="L40" s="109"/>
    </row>
    <row r="41" spans="1:15" ht="18" customHeight="1">
      <c r="A41" s="805"/>
      <c r="B41" s="798"/>
      <c r="C41" s="798"/>
      <c r="D41" s="798"/>
      <c r="E41" s="798"/>
      <c r="F41" s="798"/>
      <c r="G41" s="798"/>
      <c r="H41" s="798"/>
      <c r="I41" s="798"/>
      <c r="J41" s="798"/>
      <c r="K41" s="108"/>
      <c r="N41" s="104"/>
      <c r="O41" s="104"/>
    </row>
    <row r="42" spans="1:15" ht="37.5" customHeight="1">
      <c r="A42" s="108"/>
      <c r="B42" s="108"/>
      <c r="C42" s="812" t="s">
        <v>1464</v>
      </c>
      <c r="D42" s="112"/>
      <c r="E42" s="112"/>
      <c r="F42" s="112"/>
      <c r="G42" s="112"/>
      <c r="H42" s="112"/>
      <c r="I42" s="112"/>
      <c r="J42" s="108"/>
      <c r="K42" s="108"/>
      <c r="L42" s="109"/>
      <c r="M42" s="576"/>
      <c r="N42" s="104"/>
      <c r="O42" s="104"/>
    </row>
    <row r="43" spans="1:15" ht="37.5" customHeight="1">
      <c r="A43" s="108"/>
      <c r="B43" s="108"/>
      <c r="C43" s="812" t="s">
        <v>1266</v>
      </c>
      <c r="D43" s="113"/>
      <c r="E43" s="113"/>
      <c r="F43" s="113"/>
      <c r="G43" s="113"/>
      <c r="H43" s="113"/>
      <c r="I43" s="113"/>
      <c r="J43" s="108"/>
      <c r="K43" s="108"/>
      <c r="L43" s="109"/>
      <c r="M43" s="104"/>
      <c r="N43" s="104"/>
      <c r="O43" s="104"/>
    </row>
    <row r="44" spans="1:15" ht="37.5" customHeight="1">
      <c r="A44" s="108"/>
      <c r="B44" s="108"/>
      <c r="C44" s="812" t="s">
        <v>1265</v>
      </c>
      <c r="D44" s="113"/>
      <c r="E44" s="113"/>
      <c r="F44" s="113"/>
      <c r="G44" s="113"/>
      <c r="H44" s="113"/>
      <c r="I44" s="113"/>
      <c r="J44" s="108"/>
      <c r="K44" s="108"/>
      <c r="M44" s="104"/>
      <c r="N44" s="104"/>
      <c r="O44" s="104"/>
    </row>
    <row r="45" spans="1:15" ht="37.5" customHeight="1">
      <c r="B45" s="196"/>
      <c r="C45" s="825" t="s">
        <v>1490</v>
      </c>
      <c r="D45" s="113"/>
      <c r="E45" s="113"/>
      <c r="F45" s="113"/>
      <c r="G45" s="113"/>
      <c r="H45" s="113"/>
      <c r="I45" s="113"/>
      <c r="M45" s="123"/>
    </row>
    <row r="46" spans="1:15" ht="24" customHeight="1">
      <c r="B46" s="196"/>
      <c r="C46" s="203"/>
      <c r="D46" s="203"/>
      <c r="E46" s="203"/>
      <c r="F46" s="203"/>
      <c r="G46" s="203"/>
      <c r="H46" s="203"/>
      <c r="I46" s="203"/>
    </row>
    <row r="47" spans="1:15" ht="24" customHeight="1"/>
    <row r="48" spans="1:15" ht="24" customHeight="1">
      <c r="A48" s="104"/>
    </row>
    <row r="49" spans="1:255" ht="24" customHeight="1"/>
    <row r="50" spans="1:255" ht="24" customHeight="1">
      <c r="H50" s="104"/>
    </row>
    <row r="51" spans="1:255" ht="24" customHeight="1"/>
    <row r="52" spans="1:255" ht="24" customHeight="1"/>
    <row r="53" spans="1:255" ht="24" customHeight="1">
      <c r="A53" s="104" t="s">
        <v>708</v>
      </c>
      <c r="B53" s="104"/>
      <c r="C53" s="104"/>
      <c r="D53" s="104"/>
      <c r="E53" s="104"/>
      <c r="F53" s="104"/>
      <c r="G53" s="104"/>
    </row>
    <row r="56" spans="1:255">
      <c r="I56" s="104"/>
      <c r="J56" s="104"/>
      <c r="K56" s="104"/>
      <c r="L56" s="104"/>
    </row>
    <row r="57" spans="1:255">
      <c r="M57" s="104"/>
      <c r="N57" s="104"/>
      <c r="O57" s="104"/>
      <c r="P57" s="104"/>
      <c r="Q57" s="104"/>
    </row>
    <row r="59" spans="1:255">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4"/>
      <c r="HN59" s="104"/>
      <c r="HO59" s="104"/>
      <c r="HP59" s="104"/>
      <c r="HQ59" s="104"/>
      <c r="HR59" s="104"/>
      <c r="HS59" s="104"/>
      <c r="HT59" s="104"/>
      <c r="HU59" s="104"/>
      <c r="HV59" s="104"/>
      <c r="HW59" s="104"/>
      <c r="HX59" s="104"/>
      <c r="HY59" s="104"/>
      <c r="HZ59" s="104"/>
      <c r="IA59" s="104"/>
      <c r="IB59" s="104"/>
      <c r="IC59" s="104"/>
      <c r="ID59" s="104"/>
      <c r="IE59" s="104"/>
      <c r="IF59" s="104"/>
      <c r="IG59" s="104"/>
      <c r="IH59" s="104"/>
      <c r="II59" s="104"/>
      <c r="IJ59" s="104"/>
      <c r="IK59" s="104"/>
      <c r="IL59" s="104"/>
      <c r="IM59" s="104"/>
      <c r="IN59" s="104"/>
      <c r="IO59" s="104"/>
      <c r="IP59" s="104"/>
      <c r="IQ59" s="104"/>
      <c r="IR59" s="104"/>
      <c r="IS59" s="104"/>
      <c r="IT59" s="104"/>
      <c r="IU59" s="104"/>
    </row>
  </sheetData>
  <mergeCells count="31">
    <mergeCell ref="A4:K4"/>
    <mergeCell ref="A5:K5"/>
    <mergeCell ref="A17:K18"/>
    <mergeCell ref="A10:K12"/>
    <mergeCell ref="H35:K35"/>
    <mergeCell ref="H34:K34"/>
    <mergeCell ref="H33:K33"/>
    <mergeCell ref="A6:K9"/>
    <mergeCell ref="A13:K15"/>
    <mergeCell ref="H26:K26"/>
    <mergeCell ref="H25:K25"/>
    <mergeCell ref="H30:K30"/>
    <mergeCell ref="H29:K29"/>
    <mergeCell ref="H28:K28"/>
    <mergeCell ref="H27:K27"/>
    <mergeCell ref="A40:K40"/>
    <mergeCell ref="D28:G28"/>
    <mergeCell ref="D27:G27"/>
    <mergeCell ref="D26:G26"/>
    <mergeCell ref="B20:K21"/>
    <mergeCell ref="A39:K39"/>
    <mergeCell ref="D36:G36"/>
    <mergeCell ref="D32:G32"/>
    <mergeCell ref="D31:G31"/>
    <mergeCell ref="D30:G30"/>
    <mergeCell ref="D29:G29"/>
    <mergeCell ref="D23:G23"/>
    <mergeCell ref="H23:K23"/>
    <mergeCell ref="D25:G25"/>
    <mergeCell ref="D24:G24"/>
    <mergeCell ref="H24:K24"/>
  </mergeCells>
  <phoneticPr fontId="0" type="noConversion"/>
  <printOptions horizontalCentered="1" verticalCentered="1"/>
  <pageMargins left="0.5" right="0.5" top="0.75" bottom="0.75" header="0.5" footer="0.5"/>
  <pageSetup scale="33" firstPageNumber="5" orientation="portrait" useFirstPageNumber="1" r:id="rId1"/>
  <headerFooter alignWithMargins="0">
    <oddFooter>&amp;L&amp;"Times New Roman,Regular"&amp;16&amp;F&amp;C&amp;"Times New Roman,Regular"&amp;20 &amp;22&amp;P&amp;R&amp;"Times New Roman,Regular"&amp;16&amp;A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7"/>
  <dimension ref="A1:AD66"/>
  <sheetViews>
    <sheetView showGridLines="0" defaultGridColor="0" colorId="22" zoomScale="40" zoomScaleNormal="40" zoomScaleSheetLayoutView="40" workbookViewId="0">
      <selection activeCell="O9" sqref="O9"/>
    </sheetView>
  </sheetViews>
  <sheetFormatPr defaultColWidth="16.6640625" defaultRowHeight="18"/>
  <cols>
    <col min="1" max="1" width="18.109375" style="20" customWidth="1"/>
    <col min="2" max="11" width="14.109375" style="20" customWidth="1"/>
    <col min="12" max="12" width="14.33203125" style="20" customWidth="1"/>
    <col min="13" max="14" width="14.109375" style="20" customWidth="1"/>
    <col min="15" max="21" width="16.6640625" style="20"/>
    <col min="22" max="22" width="28.33203125" style="20" customWidth="1"/>
    <col min="23" max="16384" width="16.6640625" style="20"/>
  </cols>
  <sheetData>
    <row r="1" spans="1:30" s="204" customFormat="1" ht="31.5" customHeight="1">
      <c r="A1" s="25" t="str">
        <f>'PRODUCER INFO '!R2</f>
        <v>STC 12:36 (oth)</v>
      </c>
      <c r="M1" s="25" t="str">
        <f>'PRODUCER INFO '!R1</f>
        <v>TAX YEAR  2022</v>
      </c>
    </row>
    <row r="3" spans="1:30" s="35" customFormat="1" ht="45" customHeight="1">
      <c r="A3" s="275"/>
      <c r="B3" s="1331" t="s">
        <v>1282</v>
      </c>
      <c r="C3" s="1332"/>
      <c r="D3" s="1332"/>
      <c r="E3" s="1332"/>
      <c r="F3" s="1332"/>
      <c r="G3" s="1332"/>
      <c r="H3" s="1332"/>
      <c r="I3" s="1332"/>
      <c r="J3" s="1332"/>
      <c r="K3" s="1332"/>
      <c r="L3" s="1332"/>
      <c r="M3" s="1332"/>
      <c r="N3" s="275"/>
    </row>
    <row r="4" spans="1:30" s="34" customFormat="1" ht="45" customHeight="1">
      <c r="B4" s="1332"/>
      <c r="C4" s="1332"/>
      <c r="D4" s="1332"/>
      <c r="E4" s="1332"/>
      <c r="F4" s="1332"/>
      <c r="G4" s="1332"/>
      <c r="H4" s="1332"/>
      <c r="I4" s="1332"/>
      <c r="J4" s="1332"/>
      <c r="K4" s="1332"/>
      <c r="L4" s="1332"/>
      <c r="M4" s="1332"/>
      <c r="N4" s="36"/>
      <c r="O4" s="36"/>
    </row>
    <row r="5" spans="1:30" s="29" customFormat="1" ht="31.5" customHeight="1">
      <c r="A5" s="207"/>
      <c r="B5" s="30"/>
      <c r="C5" s="208"/>
      <c r="D5" s="123"/>
      <c r="E5" s="205" t="s">
        <v>705</v>
      </c>
      <c r="F5" s="1344">
        <f>'PRODUCER INFO '!P7</f>
        <v>0</v>
      </c>
      <c r="G5" s="1345"/>
      <c r="H5" s="1345"/>
      <c r="I5" s="1345"/>
      <c r="J5" s="31"/>
      <c r="K5" s="31"/>
      <c r="L5" s="32"/>
      <c r="M5" s="32"/>
      <c r="N5" s="32"/>
      <c r="O5" s="32"/>
      <c r="P5" s="1333"/>
      <c r="Q5" s="1333"/>
      <c r="R5" s="1333"/>
      <c r="S5" s="1333"/>
      <c r="T5" s="1333"/>
      <c r="U5" s="1333"/>
      <c r="V5" s="1333"/>
      <c r="W5" s="1333"/>
      <c r="X5" s="1333"/>
      <c r="Y5" s="1333"/>
      <c r="Z5" s="1333"/>
      <c r="AA5" s="1333"/>
      <c r="AB5" s="1333"/>
      <c r="AC5" s="1333"/>
      <c r="AD5" s="1333"/>
    </row>
    <row r="6" spans="1:30" s="29" customFormat="1" ht="34.5">
      <c r="A6" s="207"/>
      <c r="B6" s="30"/>
      <c r="C6" s="208"/>
      <c r="D6" s="198"/>
      <c r="E6" s="205" t="s">
        <v>706</v>
      </c>
      <c r="F6" s="1346">
        <f>'PRODUCER INFO '!E18</f>
        <v>0</v>
      </c>
      <c r="G6" s="1347"/>
      <c r="H6" s="1347"/>
      <c r="I6" s="1347"/>
      <c r="J6" s="33"/>
      <c r="K6" s="33"/>
      <c r="L6" s="32"/>
      <c r="M6" s="32"/>
      <c r="N6" s="32"/>
      <c r="O6" s="32"/>
      <c r="P6" s="1333"/>
      <c r="Q6" s="1333"/>
      <c r="R6" s="1333"/>
      <c r="S6" s="1333"/>
      <c r="T6" s="1333"/>
      <c r="U6" s="1333"/>
      <c r="V6" s="1333"/>
      <c r="W6" s="1333"/>
      <c r="X6" s="1333"/>
      <c r="Y6" s="1333"/>
      <c r="Z6" s="1333"/>
      <c r="AA6" s="1333"/>
      <c r="AB6" s="1333"/>
      <c r="AC6" s="1333"/>
      <c r="AD6" s="1333"/>
    </row>
    <row r="7" spans="1:30" s="29" customFormat="1" ht="31.5" customHeight="1">
      <c r="A7" s="207"/>
      <c r="B7" s="30"/>
      <c r="C7" s="208"/>
      <c r="D7" s="198"/>
      <c r="E7" s="205" t="s">
        <v>709</v>
      </c>
      <c r="F7" s="1348">
        <f>'PRODUCER INFO '!E16</f>
        <v>0</v>
      </c>
      <c r="G7" s="1347"/>
      <c r="H7" s="1347"/>
      <c r="I7" s="1347"/>
      <c r="J7" s="207"/>
      <c r="P7" s="1333"/>
      <c r="Q7" s="1333"/>
      <c r="R7" s="1333"/>
      <c r="S7" s="1333"/>
      <c r="T7" s="1333"/>
      <c r="U7" s="1333"/>
      <c r="V7" s="1333"/>
      <c r="W7" s="1333"/>
      <c r="X7" s="1333"/>
      <c r="Y7" s="1333"/>
      <c r="Z7" s="1333"/>
      <c r="AA7" s="1333"/>
      <c r="AB7" s="1333"/>
      <c r="AC7" s="1333"/>
      <c r="AD7" s="1333"/>
    </row>
    <row r="8" spans="1:30" s="29" customFormat="1" ht="31.5" customHeight="1">
      <c r="A8" s="207"/>
      <c r="B8" s="30"/>
      <c r="C8" s="208"/>
      <c r="D8" s="829"/>
      <c r="E8" s="830" t="s">
        <v>707</v>
      </c>
      <c r="F8" s="1348">
        <f>'PRODUCER INFO '!O45</f>
        <v>0</v>
      </c>
      <c r="G8" s="1347"/>
      <c r="H8" s="1347"/>
      <c r="I8" s="1347"/>
      <c r="J8" s="207"/>
      <c r="P8" s="1333"/>
      <c r="Q8" s="1333"/>
      <c r="R8" s="1333"/>
      <c r="S8" s="1333"/>
      <c r="T8" s="1333"/>
      <c r="U8" s="1333"/>
      <c r="V8" s="1333"/>
      <c r="W8" s="1333"/>
      <c r="X8" s="1333"/>
      <c r="Y8" s="1333"/>
      <c r="Z8" s="1333"/>
      <c r="AA8" s="1333"/>
      <c r="AB8" s="1333"/>
      <c r="AC8" s="1333"/>
      <c r="AD8" s="1333"/>
    </row>
    <row r="9" spans="1:30" ht="31.5" customHeight="1">
      <c r="A9" s="209"/>
      <c r="B9" s="23"/>
      <c r="C9" s="24"/>
      <c r="D9" s="206"/>
      <c r="E9" s="206"/>
      <c r="F9" s="206"/>
      <c r="G9" s="206"/>
      <c r="H9" s="22"/>
      <c r="I9" s="22"/>
      <c r="J9" s="209"/>
      <c r="P9" s="1333"/>
      <c r="Q9" s="1333"/>
      <c r="R9" s="1333"/>
      <c r="S9" s="1333"/>
      <c r="T9" s="1333"/>
      <c r="U9" s="1333"/>
      <c r="V9" s="1333"/>
      <c r="W9" s="1333"/>
      <c r="X9" s="1333"/>
      <c r="Y9" s="1333"/>
      <c r="Z9" s="1333"/>
      <c r="AA9" s="1333"/>
      <c r="AB9" s="1333"/>
      <c r="AC9" s="1333"/>
      <c r="AD9" s="1333"/>
    </row>
    <row r="10" spans="1:30" s="25" customFormat="1" ht="31.5" customHeight="1">
      <c r="A10" s="1334" t="s">
        <v>1491</v>
      </c>
      <c r="B10" s="1334"/>
      <c r="C10" s="1334"/>
      <c r="D10" s="1334"/>
      <c r="E10" s="1334"/>
      <c r="F10" s="1334"/>
      <c r="G10" s="1334"/>
      <c r="H10" s="1334"/>
      <c r="I10" s="1334"/>
      <c r="J10" s="1334"/>
      <c r="K10" s="1334"/>
      <c r="L10" s="1334"/>
      <c r="M10" s="1334"/>
      <c r="N10" s="1334"/>
    </row>
    <row r="11" spans="1:30" s="25" customFormat="1" ht="31.5" customHeight="1">
      <c r="A11" s="1334"/>
      <c r="B11" s="1334"/>
      <c r="C11" s="1334"/>
      <c r="D11" s="1334"/>
      <c r="E11" s="1334"/>
      <c r="F11" s="1334"/>
      <c r="G11" s="1334"/>
      <c r="H11" s="1334"/>
      <c r="I11" s="1334"/>
      <c r="J11" s="1334"/>
      <c r="K11" s="1334"/>
      <c r="L11" s="1334"/>
      <c r="M11" s="1334"/>
      <c r="N11" s="1334"/>
    </row>
    <row r="12" spans="1:30" s="25" customFormat="1" ht="31.5" customHeight="1">
      <c r="A12" s="1334"/>
      <c r="B12" s="1334"/>
      <c r="C12" s="1334"/>
      <c r="D12" s="1334"/>
      <c r="E12" s="1334"/>
      <c r="F12" s="1334"/>
      <c r="G12" s="1334"/>
      <c r="H12" s="1334"/>
      <c r="I12" s="1334"/>
      <c r="J12" s="1334"/>
      <c r="K12" s="1334"/>
      <c r="L12" s="1334"/>
      <c r="M12" s="1334"/>
      <c r="N12" s="1334"/>
    </row>
    <row r="13" spans="1:30" s="25" customFormat="1" ht="31.5" customHeight="1">
      <c r="A13" s="1334"/>
      <c r="B13" s="1334"/>
      <c r="C13" s="1334"/>
      <c r="D13" s="1334"/>
      <c r="E13" s="1334"/>
      <c r="F13" s="1334"/>
      <c r="G13" s="1334"/>
      <c r="H13" s="1334"/>
      <c r="I13" s="1334"/>
      <c r="J13" s="1334"/>
      <c r="K13" s="1334"/>
      <c r="L13" s="1334"/>
      <c r="M13" s="1334"/>
      <c r="N13" s="1334"/>
    </row>
    <row r="14" spans="1:30" s="25" customFormat="1" ht="31.5" customHeight="1">
      <c r="A14" s="1334"/>
      <c r="B14" s="1334"/>
      <c r="C14" s="1334"/>
      <c r="D14" s="1334"/>
      <c r="E14" s="1334"/>
      <c r="F14" s="1334"/>
      <c r="G14" s="1334"/>
      <c r="H14" s="1334"/>
      <c r="I14" s="1334"/>
      <c r="J14" s="1334"/>
      <c r="K14" s="1334"/>
      <c r="L14" s="1334"/>
      <c r="M14" s="1334"/>
      <c r="N14" s="1334"/>
    </row>
    <row r="15" spans="1:30" s="27" customFormat="1" ht="31.5" customHeight="1"/>
    <row r="16" spans="1:30" s="27" customFormat="1" ht="31.5" customHeight="1">
      <c r="A16" s="1334" t="s">
        <v>1492</v>
      </c>
      <c r="B16" s="1335"/>
      <c r="C16" s="1335"/>
      <c r="D16" s="1335"/>
      <c r="E16" s="1335"/>
      <c r="F16" s="1335"/>
      <c r="G16" s="1335"/>
      <c r="H16" s="1335"/>
      <c r="I16" s="1335"/>
      <c r="J16" s="1335"/>
      <c r="K16" s="1335"/>
      <c r="L16" s="1335"/>
      <c r="M16" s="1335"/>
      <c r="N16" s="1335"/>
    </row>
    <row r="17" spans="1:17" s="25" customFormat="1" ht="31.5" customHeight="1">
      <c r="A17" s="1335"/>
      <c r="B17" s="1335"/>
      <c r="C17" s="1335"/>
      <c r="D17" s="1335"/>
      <c r="E17" s="1335"/>
      <c r="F17" s="1335"/>
      <c r="G17" s="1335"/>
      <c r="H17" s="1335"/>
      <c r="I17" s="1335"/>
      <c r="J17" s="1335"/>
      <c r="K17" s="1335"/>
      <c r="L17" s="1335"/>
      <c r="M17" s="1335"/>
      <c r="N17" s="1335"/>
    </row>
    <row r="18" spans="1:17" s="25" customFormat="1" ht="31.5" customHeight="1">
      <c r="A18" s="1335"/>
      <c r="B18" s="1335"/>
      <c r="C18" s="1335"/>
      <c r="D18" s="1335"/>
      <c r="E18" s="1335"/>
      <c r="F18" s="1335"/>
      <c r="G18" s="1335"/>
      <c r="H18" s="1335"/>
      <c r="I18" s="1335"/>
      <c r="J18" s="1335"/>
      <c r="K18" s="1335"/>
      <c r="L18" s="1335"/>
      <c r="M18" s="1335"/>
      <c r="N18" s="1335"/>
    </row>
    <row r="19" spans="1:17" s="25" customFormat="1" ht="31.5" customHeight="1">
      <c r="A19" s="1335"/>
      <c r="B19" s="1335"/>
      <c r="C19" s="1335"/>
      <c r="D19" s="1335"/>
      <c r="E19" s="1335"/>
      <c r="F19" s="1335"/>
      <c r="G19" s="1335"/>
      <c r="H19" s="1335"/>
      <c r="I19" s="1335"/>
      <c r="J19" s="1335"/>
      <c r="K19" s="1335"/>
      <c r="L19" s="1335"/>
      <c r="M19" s="1335"/>
      <c r="N19" s="1335"/>
    </row>
    <row r="20" spans="1:17" s="25" customFormat="1" ht="31.5" customHeight="1">
      <c r="A20" s="1335"/>
      <c r="B20" s="1335"/>
      <c r="C20" s="1335"/>
      <c r="D20" s="1335"/>
      <c r="E20" s="1335"/>
      <c r="F20" s="1335"/>
      <c r="G20" s="1335"/>
      <c r="H20" s="1335"/>
      <c r="I20" s="1335"/>
      <c r="J20" s="1335"/>
      <c r="K20" s="1335"/>
      <c r="L20" s="1335"/>
      <c r="M20" s="1335"/>
      <c r="N20" s="1335"/>
    </row>
    <row r="21" spans="1:17" s="25" customFormat="1" ht="31.5" customHeight="1">
      <c r="A21" s="497"/>
      <c r="B21" s="27"/>
      <c r="C21" s="27"/>
      <c r="D21" s="27"/>
      <c r="E21" s="27"/>
      <c r="F21" s="27"/>
      <c r="G21" s="27"/>
      <c r="H21" s="27"/>
      <c r="I21" s="27"/>
      <c r="J21" s="27"/>
      <c r="K21" s="27"/>
      <c r="L21" s="27"/>
      <c r="M21" s="27"/>
      <c r="N21" s="27"/>
    </row>
    <row r="22" spans="1:17" s="25" customFormat="1" ht="39.950000000000003" customHeight="1">
      <c r="A22" s="519" t="s">
        <v>1239</v>
      </c>
      <c r="B22" s="495"/>
      <c r="C22" s="520"/>
      <c r="D22" s="520"/>
      <c r="E22" s="520"/>
      <c r="F22" s="1336"/>
      <c r="G22" s="1337"/>
      <c r="H22" s="1338"/>
      <c r="I22" s="1338"/>
      <c r="J22" s="1338"/>
      <c r="K22" s="1338"/>
      <c r="L22" s="1338"/>
      <c r="M22" s="1338"/>
    </row>
    <row r="23" spans="1:17" s="25" customFormat="1" ht="26.25" customHeight="1">
      <c r="A23" s="519"/>
      <c r="B23" s="26"/>
      <c r="C23" s="26"/>
      <c r="D23" s="26"/>
      <c r="E23" s="26"/>
      <c r="F23" s="26"/>
      <c r="G23" s="492"/>
      <c r="H23" s="492"/>
      <c r="I23" s="492"/>
      <c r="J23" s="492"/>
      <c r="K23" s="492"/>
      <c r="L23" s="492"/>
      <c r="M23" s="492"/>
    </row>
    <row r="24" spans="1:17" s="25" customFormat="1" ht="39.950000000000003" customHeight="1">
      <c r="A24" s="519" t="s">
        <v>1240</v>
      </c>
      <c r="B24" s="495"/>
      <c r="C24" s="520"/>
      <c r="D24" s="520"/>
      <c r="E24" s="520"/>
      <c r="F24" s="520"/>
      <c r="G24" s="521"/>
      <c r="H24" s="1298"/>
      <c r="I24" s="1298"/>
      <c r="J24" s="1298"/>
      <c r="K24" s="1298"/>
      <c r="L24" s="1298"/>
      <c r="M24" s="1298"/>
    </row>
    <row r="25" spans="1:17" s="25" customFormat="1" ht="26.25" customHeight="1">
      <c r="A25" s="519"/>
      <c r="B25" s="26"/>
      <c r="C25" s="26"/>
      <c r="D25" s="493"/>
      <c r="E25" s="26"/>
      <c r="F25" s="26"/>
      <c r="G25" s="26"/>
      <c r="H25" s="26"/>
      <c r="I25" s="26"/>
      <c r="J25" s="494"/>
      <c r="K25" s="26"/>
      <c r="L25" s="26"/>
      <c r="M25" s="26"/>
    </row>
    <row r="26" spans="1:17" s="25" customFormat="1" ht="31.5" customHeight="1">
      <c r="A26" s="519" t="s">
        <v>1235</v>
      </c>
      <c r="B26" s="210"/>
      <c r="C26" s="210"/>
      <c r="D26" s="483"/>
      <c r="E26" s="483"/>
      <c r="F26" s="483"/>
      <c r="G26" s="483"/>
      <c r="H26" s="483"/>
      <c r="I26" s="483"/>
      <c r="J26" s="483"/>
      <c r="K26" s="483"/>
      <c r="L26" s="483"/>
      <c r="M26" s="483"/>
      <c r="N26" s="210"/>
    </row>
    <row r="27" spans="1:17" s="28" customFormat="1" ht="26.25" customHeight="1">
      <c r="A27" s="519"/>
      <c r="B27" s="210"/>
      <c r="C27" s="210"/>
      <c r="D27" s="210"/>
      <c r="E27" s="210"/>
      <c r="F27" s="210"/>
      <c r="G27" s="210"/>
      <c r="H27" s="210"/>
      <c r="I27" s="210"/>
      <c r="J27" s="210"/>
      <c r="K27" s="210"/>
      <c r="L27" s="210"/>
      <c r="M27" s="210"/>
      <c r="N27" s="210"/>
    </row>
    <row r="28" spans="1:17" s="25" customFormat="1" ht="35.25" customHeight="1">
      <c r="A28" s="519" t="s">
        <v>1236</v>
      </c>
      <c r="B28" s="210"/>
      <c r="C28" s="210"/>
      <c r="D28" s="210"/>
      <c r="E28" s="483"/>
      <c r="F28" s="483"/>
      <c r="G28" s="483"/>
      <c r="H28" s="483"/>
      <c r="I28" s="483"/>
      <c r="J28" s="483"/>
      <c r="K28" s="483"/>
      <c r="L28" s="483"/>
      <c r="M28" s="483"/>
      <c r="N28" s="210"/>
    </row>
    <row r="29" spans="1:17" s="25" customFormat="1" ht="25.5" customHeight="1">
      <c r="A29" s="491"/>
      <c r="B29" s="210"/>
      <c r="C29" s="210"/>
      <c r="D29" s="210"/>
      <c r="E29" s="210"/>
      <c r="F29" s="210"/>
      <c r="G29" s="210"/>
      <c r="H29" s="210"/>
      <c r="I29" s="210"/>
      <c r="J29" s="210"/>
      <c r="K29" s="210"/>
      <c r="L29" s="210"/>
      <c r="M29" s="210"/>
      <c r="N29" s="210"/>
    </row>
    <row r="30" spans="1:17" s="211" customFormat="1" ht="35.25" customHeight="1" thickBot="1">
      <c r="A30" s="496"/>
      <c r="B30" s="496"/>
      <c r="C30" s="496"/>
      <c r="D30" s="496"/>
      <c r="E30" s="496"/>
      <c r="F30" s="496"/>
      <c r="G30" s="498"/>
      <c r="H30" s="498"/>
      <c r="I30" s="498"/>
      <c r="J30" s="498"/>
      <c r="K30" s="498"/>
      <c r="L30" s="498"/>
      <c r="M30" s="210"/>
      <c r="N30" s="210"/>
    </row>
    <row r="31" spans="1:17" s="27" customFormat="1" ht="31.5" customHeight="1" thickTop="1">
      <c r="A31" s="1299" t="s">
        <v>1493</v>
      </c>
      <c r="B31" s="1300"/>
      <c r="C31" s="1300"/>
      <c r="D31" s="1300"/>
      <c r="E31" s="1300"/>
      <c r="F31" s="1300"/>
      <c r="G31" s="1300"/>
      <c r="H31" s="1300"/>
      <c r="I31" s="1300"/>
      <c r="J31" s="1300"/>
      <c r="K31" s="1300"/>
      <c r="L31" s="1300"/>
      <c r="M31" s="1300"/>
      <c r="N31" s="1301"/>
      <c r="Q31" s="578"/>
    </row>
    <row r="32" spans="1:17" s="27" customFormat="1" ht="31.5" customHeight="1">
      <c r="A32" s="1302"/>
      <c r="B32" s="1303"/>
      <c r="C32" s="1303"/>
      <c r="D32" s="1303"/>
      <c r="E32" s="1303"/>
      <c r="F32" s="1303"/>
      <c r="G32" s="1303"/>
      <c r="H32" s="1303"/>
      <c r="I32" s="1303"/>
      <c r="J32" s="1303"/>
      <c r="K32" s="1303"/>
      <c r="L32" s="1303"/>
      <c r="M32" s="1303"/>
      <c r="N32" s="1304"/>
    </row>
    <row r="33" spans="1:14" s="27" customFormat="1" ht="31.5" customHeight="1">
      <c r="A33" s="1302"/>
      <c r="B33" s="1303"/>
      <c r="C33" s="1303"/>
      <c r="D33" s="1303"/>
      <c r="E33" s="1303"/>
      <c r="F33" s="1303"/>
      <c r="G33" s="1303"/>
      <c r="H33" s="1303"/>
      <c r="I33" s="1303"/>
      <c r="J33" s="1303"/>
      <c r="K33" s="1303"/>
      <c r="L33" s="1303"/>
      <c r="M33" s="1303"/>
      <c r="N33" s="1304"/>
    </row>
    <row r="34" spans="1:14" s="27" customFormat="1" ht="31.5" customHeight="1">
      <c r="A34" s="1302"/>
      <c r="B34" s="1303"/>
      <c r="C34" s="1303"/>
      <c r="D34" s="1303"/>
      <c r="E34" s="1303"/>
      <c r="F34" s="1303"/>
      <c r="G34" s="1303"/>
      <c r="H34" s="1303"/>
      <c r="I34" s="1303"/>
      <c r="J34" s="1303"/>
      <c r="K34" s="1303"/>
      <c r="L34" s="1303"/>
      <c r="M34" s="1303"/>
      <c r="N34" s="1304"/>
    </row>
    <row r="35" spans="1:14" s="27" customFormat="1" ht="31.5" customHeight="1" thickBot="1">
      <c r="A35" s="1305"/>
      <c r="B35" s="1306"/>
      <c r="C35" s="1306"/>
      <c r="D35" s="1306"/>
      <c r="E35" s="1306"/>
      <c r="F35" s="1306"/>
      <c r="G35" s="1306"/>
      <c r="H35" s="1306"/>
      <c r="I35" s="1306"/>
      <c r="J35" s="1306"/>
      <c r="K35" s="1306"/>
      <c r="L35" s="1306"/>
      <c r="M35" s="1306"/>
      <c r="N35" s="1307"/>
    </row>
    <row r="36" spans="1:14" s="27" customFormat="1" ht="26.25" customHeight="1" thickTop="1">
      <c r="A36" s="496"/>
      <c r="B36" s="496"/>
      <c r="C36" s="496"/>
      <c r="D36" s="496"/>
      <c r="E36" s="496"/>
      <c r="F36" s="496"/>
      <c r="G36" s="496"/>
      <c r="H36" s="496"/>
      <c r="I36" s="496"/>
      <c r="J36" s="496"/>
      <c r="K36" s="496"/>
      <c r="L36" s="496"/>
      <c r="M36" s="482"/>
      <c r="N36" s="482"/>
    </row>
    <row r="37" spans="1:14" s="27" customFormat="1" ht="26.25" customHeight="1">
      <c r="A37" s="496"/>
      <c r="B37" s="496"/>
      <c r="C37" s="496"/>
      <c r="D37" s="496"/>
      <c r="E37" s="496"/>
      <c r="F37" s="496"/>
      <c r="G37" s="499"/>
      <c r="H37" s="499"/>
      <c r="I37" s="499"/>
      <c r="J37" s="499"/>
      <c r="K37" s="499"/>
      <c r="L37" s="499"/>
      <c r="M37" s="26"/>
      <c r="N37" s="25"/>
    </row>
    <row r="38" spans="1:14" s="27" customFormat="1" ht="31.5" customHeight="1" thickBot="1">
      <c r="A38" s="522" t="s">
        <v>1241</v>
      </c>
      <c r="C38" s="500"/>
      <c r="D38" s="500"/>
      <c r="E38" s="500"/>
      <c r="F38" s="500"/>
      <c r="G38" s="500"/>
      <c r="H38" s="500"/>
      <c r="I38" s="500"/>
      <c r="J38" s="500"/>
      <c r="K38" s="499"/>
      <c r="L38" s="499"/>
    </row>
    <row r="39" spans="1:14" s="27" customFormat="1" ht="31.5" customHeight="1" thickBot="1">
      <c r="A39" s="496"/>
      <c r="B39" s="496"/>
      <c r="C39" s="496"/>
      <c r="D39" s="496"/>
      <c r="E39" s="496"/>
      <c r="F39" s="496"/>
      <c r="G39" s="496"/>
      <c r="H39" s="499"/>
      <c r="I39" s="499"/>
      <c r="J39" s="499"/>
      <c r="K39" s="499"/>
      <c r="L39" s="499"/>
    </row>
    <row r="40" spans="1:14" s="27" customFormat="1" ht="30" customHeight="1">
      <c r="A40" s="496"/>
      <c r="B40" s="1308" t="s">
        <v>1494</v>
      </c>
      <c r="C40" s="1309"/>
      <c r="D40" s="1309"/>
      <c r="E40" s="1309"/>
      <c r="F40" s="1309"/>
      <c r="G40" s="1309"/>
      <c r="H40" s="1309"/>
      <c r="I40" s="1309"/>
      <c r="J40" s="1309"/>
      <c r="K40" s="1309"/>
      <c r="L40" s="1309"/>
      <c r="M40" s="1310"/>
    </row>
    <row r="41" spans="1:14" ht="30.75" customHeight="1">
      <c r="A41" s="496"/>
      <c r="B41" s="1311"/>
      <c r="C41" s="1312"/>
      <c r="D41" s="1312"/>
      <c r="E41" s="1312"/>
      <c r="F41" s="1312"/>
      <c r="G41" s="1312"/>
      <c r="H41" s="1312"/>
      <c r="I41" s="1312"/>
      <c r="J41" s="1312"/>
      <c r="K41" s="1312"/>
      <c r="L41" s="1312"/>
      <c r="M41" s="1313"/>
      <c r="N41" s="27"/>
    </row>
    <row r="42" spans="1:14" ht="30" customHeight="1">
      <c r="A42" s="496"/>
      <c r="B42" s="1311"/>
      <c r="C42" s="1312"/>
      <c r="D42" s="1312"/>
      <c r="E42" s="1312"/>
      <c r="F42" s="1312"/>
      <c r="G42" s="1312"/>
      <c r="H42" s="1312"/>
      <c r="I42" s="1312"/>
      <c r="J42" s="1312"/>
      <c r="K42" s="1312"/>
      <c r="L42" s="1312"/>
      <c r="M42" s="1313"/>
      <c r="N42" s="27"/>
    </row>
    <row r="43" spans="1:14" ht="27.75" customHeight="1">
      <c r="A43" s="496"/>
      <c r="B43" s="1311"/>
      <c r="C43" s="1312"/>
      <c r="D43" s="1312"/>
      <c r="E43" s="1312"/>
      <c r="F43" s="1312"/>
      <c r="G43" s="1312"/>
      <c r="H43" s="1312"/>
      <c r="I43" s="1312"/>
      <c r="J43" s="1312"/>
      <c r="K43" s="1312"/>
      <c r="L43" s="1312"/>
      <c r="M43" s="1313"/>
      <c r="N43" s="27"/>
    </row>
    <row r="44" spans="1:14" ht="28.5" customHeight="1" thickBot="1">
      <c r="A44" s="501"/>
      <c r="B44" s="1314"/>
      <c r="C44" s="1315"/>
      <c r="D44" s="1315"/>
      <c r="E44" s="1315"/>
      <c r="F44" s="1315"/>
      <c r="G44" s="1315"/>
      <c r="H44" s="1315"/>
      <c r="I44" s="1315"/>
      <c r="J44" s="1315"/>
      <c r="K44" s="1315"/>
      <c r="L44" s="1315"/>
      <c r="M44" s="1316"/>
      <c r="N44" s="27"/>
    </row>
    <row r="45" spans="1:14" ht="26.25" customHeight="1">
      <c r="A45" s="496"/>
      <c r="B45" s="496"/>
      <c r="C45" s="502"/>
      <c r="D45" s="502"/>
      <c r="E45" s="502"/>
      <c r="F45" s="502"/>
      <c r="G45" s="502"/>
      <c r="H45" s="502"/>
      <c r="I45" s="502"/>
      <c r="J45" s="502"/>
      <c r="K45" s="502"/>
      <c r="L45" s="496"/>
      <c r="M45" s="27"/>
      <c r="N45" s="27"/>
    </row>
    <row r="46" spans="1:14" ht="26.25" customHeight="1" thickBot="1">
      <c r="A46" s="496"/>
      <c r="B46" s="496"/>
      <c r="C46" s="503"/>
      <c r="D46" s="503"/>
      <c r="E46" s="503"/>
      <c r="F46" s="503"/>
      <c r="G46" s="503"/>
      <c r="H46" s="503"/>
      <c r="I46" s="503"/>
      <c r="J46" s="503"/>
      <c r="K46" s="503"/>
      <c r="L46" s="496"/>
      <c r="M46" s="27"/>
      <c r="N46" s="27"/>
    </row>
    <row r="47" spans="1:14" ht="24.75" customHeight="1" thickBot="1">
      <c r="A47" s="504"/>
      <c r="B47" s="1326" t="s">
        <v>920</v>
      </c>
      <c r="C47" s="1327"/>
      <c r="D47" s="1327"/>
      <c r="E47" s="1328"/>
      <c r="F47" s="523"/>
      <c r="G47" s="524"/>
      <c r="H47" s="1326" t="s">
        <v>921</v>
      </c>
      <c r="I47" s="1329"/>
      <c r="J47" s="1329"/>
      <c r="K47" s="1329"/>
      <c r="L47" s="1330"/>
    </row>
    <row r="48" spans="1:14" ht="24.75" customHeight="1" thickBot="1">
      <c r="A48" s="504"/>
      <c r="B48" s="504"/>
      <c r="C48" s="505"/>
      <c r="D48" s="505"/>
      <c r="E48" s="505"/>
      <c r="F48" s="505"/>
      <c r="G48" s="504"/>
      <c r="H48" s="504"/>
      <c r="I48" s="505"/>
      <c r="J48" s="505"/>
      <c r="K48" s="505"/>
      <c r="L48" s="505"/>
    </row>
    <row r="49" spans="2:15" ht="24.75" customHeight="1">
      <c r="B49" s="509" t="s">
        <v>1237</v>
      </c>
      <c r="C49" s="510"/>
      <c r="D49" s="510"/>
      <c r="E49" s="511"/>
      <c r="F49" s="512"/>
      <c r="G49" s="512"/>
      <c r="H49" s="1317" t="s">
        <v>1495</v>
      </c>
      <c r="I49" s="1318"/>
      <c r="J49" s="1318"/>
      <c r="K49" s="1318"/>
      <c r="L49" s="1319"/>
    </row>
    <row r="50" spans="2:15" ht="24.75" customHeight="1">
      <c r="B50" s="513" t="s">
        <v>253</v>
      </c>
      <c r="C50" s="512"/>
      <c r="D50" s="512"/>
      <c r="E50" s="514"/>
      <c r="F50" s="512"/>
      <c r="G50" s="512"/>
      <c r="H50" s="1320"/>
      <c r="I50" s="1321"/>
      <c r="J50" s="1321"/>
      <c r="K50" s="1321"/>
      <c r="L50" s="1322"/>
    </row>
    <row r="51" spans="2:15" ht="24.75" customHeight="1">
      <c r="B51" s="513" t="s">
        <v>1238</v>
      </c>
      <c r="C51" s="512"/>
      <c r="D51" s="512"/>
      <c r="E51" s="514"/>
      <c r="F51" s="512"/>
      <c r="G51" s="512"/>
      <c r="H51" s="1320"/>
      <c r="I51" s="1321"/>
      <c r="J51" s="1321"/>
      <c r="K51" s="1321"/>
      <c r="L51" s="1322"/>
    </row>
    <row r="52" spans="2:15" ht="24.75" customHeight="1">
      <c r="B52" s="513" t="s">
        <v>358</v>
      </c>
      <c r="C52" s="512"/>
      <c r="D52" s="512"/>
      <c r="E52" s="514"/>
      <c r="F52" s="512"/>
      <c r="G52" s="512"/>
      <c r="H52" s="1320"/>
      <c r="I52" s="1321"/>
      <c r="J52" s="1321"/>
      <c r="K52" s="1321"/>
      <c r="L52" s="1322"/>
    </row>
    <row r="53" spans="2:15" ht="24.75" customHeight="1">
      <c r="B53" s="513" t="s">
        <v>359</v>
      </c>
      <c r="C53" s="512"/>
      <c r="D53" s="512"/>
      <c r="E53" s="514"/>
      <c r="F53" s="512"/>
      <c r="G53" s="512"/>
      <c r="H53" s="1320"/>
      <c r="I53" s="1321"/>
      <c r="J53" s="1321"/>
      <c r="K53" s="1321"/>
      <c r="L53" s="1322"/>
    </row>
    <row r="54" spans="2:15" ht="24.75" customHeight="1">
      <c r="B54" s="513"/>
      <c r="C54" s="512"/>
      <c r="D54" s="512"/>
      <c r="E54" s="514"/>
      <c r="F54" s="512"/>
      <c r="G54" s="512"/>
      <c r="H54" s="1320"/>
      <c r="I54" s="1321"/>
      <c r="J54" s="1321"/>
      <c r="K54" s="1321"/>
      <c r="L54" s="1322"/>
    </row>
    <row r="55" spans="2:15" ht="24.75" customHeight="1" thickBot="1">
      <c r="B55" s="515"/>
      <c r="C55" s="516"/>
      <c r="D55" s="516"/>
      <c r="E55" s="517"/>
      <c r="F55" s="512"/>
      <c r="G55" s="512"/>
      <c r="H55" s="1323"/>
      <c r="I55" s="1324"/>
      <c r="J55" s="1324"/>
      <c r="K55" s="1324"/>
      <c r="L55" s="1325"/>
    </row>
    <row r="56" spans="2:15" ht="24.75" customHeight="1" thickBot="1">
      <c r="B56" s="512"/>
      <c r="C56" s="512"/>
      <c r="D56" s="512"/>
      <c r="E56" s="512"/>
      <c r="F56" s="512"/>
      <c r="G56" s="512"/>
      <c r="H56" s="525"/>
      <c r="I56" s="525"/>
      <c r="J56" s="525"/>
      <c r="K56" s="525"/>
    </row>
    <row r="57" spans="2:15" ht="24.75" customHeight="1">
      <c r="B57" s="508"/>
      <c r="C57" s="508"/>
      <c r="D57" s="508"/>
      <c r="E57" s="518" t="s">
        <v>1242</v>
      </c>
      <c r="F57" s="526"/>
      <c r="G57" s="510"/>
      <c r="H57" s="511"/>
      <c r="I57" s="512"/>
      <c r="J57" s="508"/>
      <c r="K57" s="508"/>
      <c r="O57" s="21"/>
    </row>
    <row r="58" spans="2:15" ht="24.75" customHeight="1" thickBot="1">
      <c r="B58" s="506"/>
      <c r="C58" s="506"/>
      <c r="D58" s="506"/>
      <c r="E58" s="515" t="s">
        <v>1249</v>
      </c>
      <c r="F58" s="527"/>
      <c r="G58" s="516"/>
      <c r="H58" s="517"/>
      <c r="I58" s="507"/>
      <c r="J58" s="506"/>
      <c r="K58" s="506"/>
    </row>
    <row r="59" spans="2:15" ht="24.75" customHeight="1"/>
    <row r="60" spans="2:15" ht="24.75" customHeight="1"/>
    <row r="61" spans="2:15" ht="24.75" customHeight="1">
      <c r="E61" s="21"/>
      <c r="G61" s="21"/>
      <c r="H61" s="21"/>
      <c r="I61" s="21"/>
      <c r="J61" s="21"/>
      <c r="K61" s="21"/>
      <c r="L61" s="21"/>
      <c r="M61" s="21"/>
      <c r="N61" s="21"/>
    </row>
    <row r="62" spans="2:15" ht="24.75" customHeight="1">
      <c r="E62" s="21"/>
      <c r="F62" s="21"/>
      <c r="G62" s="21"/>
      <c r="H62" s="21"/>
      <c r="J62" s="21"/>
      <c r="K62" s="21"/>
      <c r="L62" s="21"/>
      <c r="M62" s="21"/>
      <c r="N62" s="21"/>
    </row>
    <row r="63" spans="2:15" ht="24.75" customHeight="1">
      <c r="F63" s="21"/>
    </row>
    <row r="64" spans="2:15" ht="24.75" customHeight="1"/>
    <row r="65" ht="24.75" customHeight="1"/>
    <row r="66" ht="24.75" customHeight="1"/>
  </sheetData>
  <customSheetViews>
    <customSheetView guid="{CF6A10E1-012C-11D3-8D1E-00105A19E157}" scale="67" colorId="22" showGridLines="0" showRuler="0">
      <selection activeCell="B2" sqref="B2"/>
      <pageMargins left="0.5" right="0.25" top="0.25" bottom="0.25" header="0.5" footer="0.5"/>
      <pageSetup scale="50" firstPageNumber="6" orientation="portrait" useFirstPageNumber="1" r:id="rId1"/>
      <headerFooter alignWithMargins="0">
        <oddFooter>&amp;L&amp;A&amp;C&amp;P</oddFooter>
      </headerFooter>
    </customSheetView>
  </customSheetViews>
  <mergeCells count="16">
    <mergeCell ref="P5:AD9"/>
    <mergeCell ref="A10:N14"/>
    <mergeCell ref="A16:N20"/>
    <mergeCell ref="F22:G22"/>
    <mergeCell ref="H22:M22"/>
    <mergeCell ref="B3:M4"/>
    <mergeCell ref="F5:I5"/>
    <mergeCell ref="F7:I7"/>
    <mergeCell ref="F8:I8"/>
    <mergeCell ref="F6:I6"/>
    <mergeCell ref="H24:M24"/>
    <mergeCell ref="A31:N35"/>
    <mergeCell ref="B40:M44"/>
    <mergeCell ref="H49:L55"/>
    <mergeCell ref="B47:E47"/>
    <mergeCell ref="H47:L47"/>
  </mergeCells>
  <phoneticPr fontId="0" type="noConversion"/>
  <printOptions horizontalCentered="1"/>
  <pageMargins left="0.5" right="0.5" top="1" bottom="1" header="0.5" footer="0.5"/>
  <pageSetup scale="34" firstPageNumber="7" orientation="portrait" useFirstPageNumber="1" r:id="rId2"/>
  <headerFooter alignWithMargins="0">
    <oddFooter>&amp;L&amp;F&amp;C&amp;22&amp;P&amp;R&amp;A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5"/>
  <sheetViews>
    <sheetView showGridLines="0" zoomScale="45" zoomScaleNormal="75" workbookViewId="0">
      <selection sqref="A1:M1"/>
    </sheetView>
  </sheetViews>
  <sheetFormatPr defaultColWidth="8.88671875" defaultRowHeight="18"/>
  <cols>
    <col min="1" max="1" width="21.77734375" style="3" customWidth="1"/>
    <col min="2" max="2" width="7.109375" style="4" customWidth="1"/>
    <col min="3" max="3" width="23.21875" style="2" customWidth="1"/>
    <col min="4" max="4" width="7.109375" style="5" customWidth="1"/>
    <col min="5" max="5" width="24" style="2" customWidth="1"/>
    <col min="6" max="6" width="7" style="2" customWidth="1"/>
    <col min="7" max="7" width="21.77734375" style="2" customWidth="1"/>
    <col min="8" max="8" width="7.33203125" style="2" customWidth="1"/>
    <col min="9" max="9" width="19.33203125" style="2" customWidth="1"/>
    <col min="10" max="10" width="7.109375" style="2" customWidth="1"/>
    <col min="11" max="11" width="25.33203125" style="2" customWidth="1"/>
    <col min="12" max="12" width="7.6640625" style="2" customWidth="1"/>
    <col min="13" max="16384" width="8.88671875" style="2"/>
  </cols>
  <sheetData>
    <row r="1" spans="1:13" ht="28.5" thickBot="1">
      <c r="A1" s="1339" t="s">
        <v>239</v>
      </c>
      <c r="B1" s="1340"/>
      <c r="C1" s="1340"/>
      <c r="D1" s="1340"/>
      <c r="E1" s="1340"/>
      <c r="F1" s="1340"/>
      <c r="G1" s="1340"/>
      <c r="H1" s="1340"/>
      <c r="I1" s="1340"/>
      <c r="J1" s="1340"/>
      <c r="K1" s="1340"/>
      <c r="L1" s="1340"/>
      <c r="M1" s="1340"/>
    </row>
    <row r="2" spans="1:13" ht="20.25">
      <c r="A2" s="11" t="s">
        <v>1116</v>
      </c>
      <c r="B2" s="12" t="s">
        <v>1117</v>
      </c>
      <c r="C2" s="13" t="s">
        <v>926</v>
      </c>
      <c r="D2" s="14" t="s">
        <v>924</v>
      </c>
      <c r="E2" s="11" t="s">
        <v>740</v>
      </c>
      <c r="F2" s="12" t="s">
        <v>741</v>
      </c>
      <c r="G2" s="13" t="s">
        <v>866</v>
      </c>
      <c r="H2" s="14" t="s">
        <v>867</v>
      </c>
      <c r="I2" s="11" t="s">
        <v>102</v>
      </c>
      <c r="J2" s="12" t="s">
        <v>103</v>
      </c>
      <c r="K2" s="13" t="s">
        <v>420</v>
      </c>
      <c r="L2" s="12" t="s">
        <v>421</v>
      </c>
    </row>
    <row r="3" spans="1:13" ht="20.25">
      <c r="A3" s="9" t="s">
        <v>1120</v>
      </c>
      <c r="B3" s="8" t="s">
        <v>1121</v>
      </c>
      <c r="C3" s="6" t="s">
        <v>576</v>
      </c>
      <c r="D3" s="7" t="s">
        <v>577</v>
      </c>
      <c r="E3" s="9" t="s">
        <v>743</v>
      </c>
      <c r="F3" s="8" t="s">
        <v>744</v>
      </c>
      <c r="G3" s="6" t="s">
        <v>870</v>
      </c>
      <c r="H3" s="7" t="s">
        <v>871</v>
      </c>
      <c r="I3" s="9" t="s">
        <v>106</v>
      </c>
      <c r="J3" s="8" t="s">
        <v>107</v>
      </c>
      <c r="K3" s="6" t="s">
        <v>423</v>
      </c>
      <c r="L3" s="8" t="s">
        <v>424</v>
      </c>
    </row>
    <row r="4" spans="1:13" ht="20.25">
      <c r="A4" s="9" t="s">
        <v>1124</v>
      </c>
      <c r="B4" s="8" t="s">
        <v>1125</v>
      </c>
      <c r="C4" s="6" t="s">
        <v>580</v>
      </c>
      <c r="D4" s="7" t="s">
        <v>581</v>
      </c>
      <c r="E4" s="9" t="s">
        <v>746</v>
      </c>
      <c r="F4" s="8" t="s">
        <v>747</v>
      </c>
      <c r="G4" s="6" t="s">
        <v>874</v>
      </c>
      <c r="H4" s="7" t="s">
        <v>875</v>
      </c>
      <c r="I4" s="9" t="s">
        <v>110</v>
      </c>
      <c r="J4" s="8" t="s">
        <v>111</v>
      </c>
      <c r="K4" s="6" t="s">
        <v>426</v>
      </c>
      <c r="L4" s="8" t="s">
        <v>427</v>
      </c>
    </row>
    <row r="5" spans="1:13" ht="20.25">
      <c r="A5" s="9" t="s">
        <v>1127</v>
      </c>
      <c r="B5" s="8" t="s">
        <v>1128</v>
      </c>
      <c r="C5" s="6" t="s">
        <v>584</v>
      </c>
      <c r="D5" s="7" t="s">
        <v>585</v>
      </c>
      <c r="E5" s="9" t="s">
        <v>750</v>
      </c>
      <c r="F5" s="8" t="s">
        <v>751</v>
      </c>
      <c r="G5" s="6" t="s">
        <v>878</v>
      </c>
      <c r="H5" s="7" t="s">
        <v>879</v>
      </c>
      <c r="I5" s="9" t="s">
        <v>114</v>
      </c>
      <c r="J5" s="8" t="s">
        <v>115</v>
      </c>
      <c r="K5" s="6" t="s">
        <v>430</v>
      </c>
      <c r="L5" s="8" t="s">
        <v>431</v>
      </c>
    </row>
    <row r="6" spans="1:13" ht="20.25">
      <c r="A6" s="9" t="s">
        <v>1131</v>
      </c>
      <c r="B6" s="8" t="s">
        <v>1132</v>
      </c>
      <c r="C6" s="6" t="s">
        <v>587</v>
      </c>
      <c r="D6" s="7" t="s">
        <v>588</v>
      </c>
      <c r="E6" s="9" t="s">
        <v>754</v>
      </c>
      <c r="F6" s="8" t="s">
        <v>755</v>
      </c>
      <c r="G6" s="6" t="s">
        <v>882</v>
      </c>
      <c r="H6" s="7" t="s">
        <v>883</v>
      </c>
      <c r="I6" s="9" t="s">
        <v>118</v>
      </c>
      <c r="J6" s="8" t="s">
        <v>119</v>
      </c>
      <c r="K6" s="6" t="s">
        <v>434</v>
      </c>
      <c r="L6" s="8" t="s">
        <v>435</v>
      </c>
    </row>
    <row r="7" spans="1:13" ht="20.25">
      <c r="A7" s="9" t="s">
        <v>1135</v>
      </c>
      <c r="B7" s="8" t="s">
        <v>1136</v>
      </c>
      <c r="C7" s="6" t="s">
        <v>591</v>
      </c>
      <c r="D7" s="7" t="s">
        <v>592</v>
      </c>
      <c r="E7" s="9" t="s">
        <v>758</v>
      </c>
      <c r="F7" s="8" t="s">
        <v>759</v>
      </c>
      <c r="G7" s="6" t="s">
        <v>886</v>
      </c>
      <c r="H7" s="7" t="s">
        <v>887</v>
      </c>
      <c r="I7" s="9" t="s">
        <v>122</v>
      </c>
      <c r="J7" s="8" t="s">
        <v>123</v>
      </c>
      <c r="K7" s="6" t="s">
        <v>438</v>
      </c>
      <c r="L7" s="8" t="s">
        <v>439</v>
      </c>
    </row>
    <row r="8" spans="1:13" ht="20.25">
      <c r="A8" s="9" t="s">
        <v>1139</v>
      </c>
      <c r="B8" s="8" t="s">
        <v>1140</v>
      </c>
      <c r="C8" s="6" t="s">
        <v>595</v>
      </c>
      <c r="D8" s="7" t="s">
        <v>596</v>
      </c>
      <c r="E8" s="9" t="s">
        <v>762</v>
      </c>
      <c r="F8" s="8" t="s">
        <v>763</v>
      </c>
      <c r="G8" s="6" t="s">
        <v>890</v>
      </c>
      <c r="H8" s="7" t="s">
        <v>891</v>
      </c>
      <c r="I8" s="9" t="s">
        <v>126</v>
      </c>
      <c r="J8" s="8" t="s">
        <v>127</v>
      </c>
      <c r="K8" s="6" t="s">
        <v>442</v>
      </c>
      <c r="L8" s="8" t="s">
        <v>443</v>
      </c>
    </row>
    <row r="9" spans="1:13" ht="20.25">
      <c r="A9" s="9" t="s">
        <v>1143</v>
      </c>
      <c r="B9" s="8" t="s">
        <v>1144</v>
      </c>
      <c r="C9" s="6" t="s">
        <v>599</v>
      </c>
      <c r="D9" s="7" t="s">
        <v>600</v>
      </c>
      <c r="E9" s="9" t="s">
        <v>766</v>
      </c>
      <c r="F9" s="8" t="s">
        <v>767</v>
      </c>
      <c r="G9" s="6" t="s">
        <v>893</v>
      </c>
      <c r="H9" s="7" t="s">
        <v>894</v>
      </c>
      <c r="I9" s="9" t="s">
        <v>130</v>
      </c>
      <c r="J9" s="8" t="s">
        <v>131</v>
      </c>
      <c r="K9" s="6" t="s">
        <v>446</v>
      </c>
      <c r="L9" s="8" t="s">
        <v>447</v>
      </c>
    </row>
    <row r="10" spans="1:13" ht="20.25">
      <c r="A10" s="9" t="s">
        <v>1147</v>
      </c>
      <c r="B10" s="8" t="s">
        <v>1148</v>
      </c>
      <c r="C10" s="6" t="s">
        <v>603</v>
      </c>
      <c r="D10" s="7" t="s">
        <v>604</v>
      </c>
      <c r="E10" s="9" t="s">
        <v>769</v>
      </c>
      <c r="F10" s="8" t="s">
        <v>770</v>
      </c>
      <c r="G10" s="6" t="s">
        <v>897</v>
      </c>
      <c r="H10" s="7" t="s">
        <v>898</v>
      </c>
      <c r="I10" s="9" t="s">
        <v>134</v>
      </c>
      <c r="J10" s="8" t="s">
        <v>135</v>
      </c>
      <c r="K10" s="6" t="s">
        <v>450</v>
      </c>
      <c r="L10" s="8" t="s">
        <v>451</v>
      </c>
    </row>
    <row r="11" spans="1:13" ht="20.25">
      <c r="A11" s="9" t="s">
        <v>1151</v>
      </c>
      <c r="B11" s="8" t="s">
        <v>1152</v>
      </c>
      <c r="C11" s="6" t="s">
        <v>607</v>
      </c>
      <c r="D11" s="7" t="s">
        <v>608</v>
      </c>
      <c r="E11" s="9" t="s">
        <v>773</v>
      </c>
      <c r="F11" s="8" t="s">
        <v>774</v>
      </c>
      <c r="G11" s="6" t="s">
        <v>900</v>
      </c>
      <c r="H11" s="7" t="s">
        <v>901</v>
      </c>
      <c r="I11" s="9" t="s">
        <v>138</v>
      </c>
      <c r="J11" s="8" t="s">
        <v>139</v>
      </c>
      <c r="K11" s="6" t="s">
        <v>454</v>
      </c>
      <c r="L11" s="8" t="s">
        <v>455</v>
      </c>
    </row>
    <row r="12" spans="1:13" ht="20.25">
      <c r="A12" s="9" t="s">
        <v>1155</v>
      </c>
      <c r="B12" s="8" t="s">
        <v>1156</v>
      </c>
      <c r="C12" s="6" t="s">
        <v>611</v>
      </c>
      <c r="D12" s="7" t="s">
        <v>612</v>
      </c>
      <c r="E12" s="9" t="s">
        <v>777</v>
      </c>
      <c r="F12" s="8" t="s">
        <v>778</v>
      </c>
      <c r="G12" s="6" t="s">
        <v>904</v>
      </c>
      <c r="H12" s="7" t="s">
        <v>905</v>
      </c>
      <c r="I12" s="9" t="s">
        <v>142</v>
      </c>
      <c r="J12" s="8" t="s">
        <v>143</v>
      </c>
      <c r="K12" s="6" t="s">
        <v>458</v>
      </c>
      <c r="L12" s="8" t="s">
        <v>459</v>
      </c>
    </row>
    <row r="13" spans="1:13" ht="20.25">
      <c r="A13" s="9" t="s">
        <v>1159</v>
      </c>
      <c r="B13" s="8" t="s">
        <v>1160</v>
      </c>
      <c r="C13" s="6" t="s">
        <v>615</v>
      </c>
      <c r="D13" s="7" t="s">
        <v>923</v>
      </c>
      <c r="E13" s="9" t="s">
        <v>781</v>
      </c>
      <c r="F13" s="8" t="s">
        <v>782</v>
      </c>
      <c r="G13" s="6" t="s">
        <v>908</v>
      </c>
      <c r="H13" s="7" t="s">
        <v>909</v>
      </c>
      <c r="I13" s="9" t="s">
        <v>146</v>
      </c>
      <c r="J13" s="8" t="s">
        <v>147</v>
      </c>
      <c r="K13" s="6" t="s">
        <v>462</v>
      </c>
      <c r="L13" s="8" t="s">
        <v>463</v>
      </c>
    </row>
    <row r="14" spans="1:13" ht="20.25">
      <c r="A14" s="9" t="s">
        <v>1163</v>
      </c>
      <c r="B14" s="8" t="s">
        <v>1164</v>
      </c>
      <c r="C14" s="6" t="s">
        <v>618</v>
      </c>
      <c r="D14" s="7" t="s">
        <v>619</v>
      </c>
      <c r="E14" s="9" t="s">
        <v>785</v>
      </c>
      <c r="F14" s="8" t="s">
        <v>786</v>
      </c>
      <c r="G14" s="6" t="s">
        <v>1114</v>
      </c>
      <c r="H14" s="7" t="s">
        <v>912</v>
      </c>
      <c r="I14" s="9" t="s">
        <v>150</v>
      </c>
      <c r="J14" s="8" t="s">
        <v>151</v>
      </c>
      <c r="K14" s="6" t="s">
        <v>466</v>
      </c>
      <c r="L14" s="8" t="s">
        <v>467</v>
      </c>
    </row>
    <row r="15" spans="1:13" ht="20.25">
      <c r="A15" s="9" t="s">
        <v>1165</v>
      </c>
      <c r="B15" s="8" t="s">
        <v>1166</v>
      </c>
      <c r="C15" s="6" t="s">
        <v>620</v>
      </c>
      <c r="D15" s="7" t="s">
        <v>621</v>
      </c>
      <c r="E15" s="9" t="s">
        <v>789</v>
      </c>
      <c r="F15" s="8" t="s">
        <v>790</v>
      </c>
      <c r="G15" s="6" t="s">
        <v>929</v>
      </c>
      <c r="H15" s="7" t="s">
        <v>915</v>
      </c>
      <c r="I15" s="9" t="s">
        <v>153</v>
      </c>
      <c r="J15" s="8" t="s">
        <v>154</v>
      </c>
      <c r="K15" s="6" t="s">
        <v>470</v>
      </c>
      <c r="L15" s="8" t="s">
        <v>471</v>
      </c>
    </row>
    <row r="16" spans="1:13" ht="20.25">
      <c r="A16" s="9" t="s">
        <v>1169</v>
      </c>
      <c r="B16" s="8" t="s">
        <v>1170</v>
      </c>
      <c r="C16" s="6" t="s">
        <v>624</v>
      </c>
      <c r="D16" s="7" t="s">
        <v>625</v>
      </c>
      <c r="E16" s="9" t="s">
        <v>793</v>
      </c>
      <c r="F16" s="8" t="s">
        <v>794</v>
      </c>
      <c r="G16" s="6" t="s">
        <v>957</v>
      </c>
      <c r="H16" s="7" t="s">
        <v>958</v>
      </c>
      <c r="I16" s="9" t="s">
        <v>157</v>
      </c>
      <c r="J16" s="8" t="s">
        <v>158</v>
      </c>
      <c r="K16" s="6" t="s">
        <v>474</v>
      </c>
      <c r="L16" s="8" t="s">
        <v>475</v>
      </c>
    </row>
    <row r="17" spans="1:12" ht="20.25">
      <c r="A17" s="9" t="s">
        <v>1172</v>
      </c>
      <c r="B17" s="8" t="s">
        <v>1173</v>
      </c>
      <c r="C17" s="6" t="s">
        <v>628</v>
      </c>
      <c r="D17" s="7" t="s">
        <v>629</v>
      </c>
      <c r="E17" s="9" t="s">
        <v>797</v>
      </c>
      <c r="F17" s="8" t="s">
        <v>798</v>
      </c>
      <c r="G17" s="6" t="s">
        <v>961</v>
      </c>
      <c r="H17" s="7" t="s">
        <v>962</v>
      </c>
      <c r="I17" s="9" t="s">
        <v>1093</v>
      </c>
      <c r="J17" s="8" t="s">
        <v>1094</v>
      </c>
      <c r="K17" s="6" t="s">
        <v>478</v>
      </c>
      <c r="L17" s="8" t="s">
        <v>479</v>
      </c>
    </row>
    <row r="18" spans="1:12" ht="20.25">
      <c r="A18" s="9" t="s">
        <v>1176</v>
      </c>
      <c r="B18" s="8" t="s">
        <v>1177</v>
      </c>
      <c r="C18" s="6" t="s">
        <v>632</v>
      </c>
      <c r="D18" s="7" t="s">
        <v>633</v>
      </c>
      <c r="E18" s="9" t="s">
        <v>801</v>
      </c>
      <c r="F18" s="8" t="s">
        <v>802</v>
      </c>
      <c r="G18" s="6" t="s">
        <v>965</v>
      </c>
      <c r="H18" s="7" t="s">
        <v>966</v>
      </c>
      <c r="I18" s="9" t="s">
        <v>1097</v>
      </c>
      <c r="J18" s="8" t="s">
        <v>1098</v>
      </c>
      <c r="K18" s="6" t="s">
        <v>482</v>
      </c>
      <c r="L18" s="8" t="s">
        <v>483</v>
      </c>
    </row>
    <row r="19" spans="1:12" ht="20.25">
      <c r="A19" s="9" t="s">
        <v>1180</v>
      </c>
      <c r="B19" s="8" t="s">
        <v>1181</v>
      </c>
      <c r="C19" s="6" t="s">
        <v>636</v>
      </c>
      <c r="D19" s="7" t="s">
        <v>637</v>
      </c>
      <c r="E19" s="9" t="s">
        <v>805</v>
      </c>
      <c r="F19" s="8" t="s">
        <v>806</v>
      </c>
      <c r="G19" s="6" t="s">
        <v>969</v>
      </c>
      <c r="H19" s="7" t="s">
        <v>970</v>
      </c>
      <c r="I19" s="9" t="s">
        <v>1101</v>
      </c>
      <c r="J19" s="8" t="s">
        <v>1102</v>
      </c>
      <c r="K19" s="6" t="s">
        <v>486</v>
      </c>
      <c r="L19" s="8" t="s">
        <v>487</v>
      </c>
    </row>
    <row r="20" spans="1:12" ht="20.25">
      <c r="A20" s="9" t="s">
        <v>1184</v>
      </c>
      <c r="B20" s="8" t="s">
        <v>1185</v>
      </c>
      <c r="C20" s="6" t="s">
        <v>640</v>
      </c>
      <c r="D20" s="7" t="s">
        <v>641</v>
      </c>
      <c r="E20" s="9" t="s">
        <v>809</v>
      </c>
      <c r="F20" s="8" t="s">
        <v>810</v>
      </c>
      <c r="G20" s="6" t="s">
        <v>973</v>
      </c>
      <c r="H20" s="7" t="s">
        <v>974</v>
      </c>
      <c r="I20" s="9" t="s">
        <v>1105</v>
      </c>
      <c r="J20" s="8" t="s">
        <v>1106</v>
      </c>
      <c r="K20" s="6" t="s">
        <v>490</v>
      </c>
      <c r="L20" s="8" t="s">
        <v>491</v>
      </c>
    </row>
    <row r="21" spans="1:12" ht="20.25">
      <c r="A21" s="9" t="s">
        <v>1188</v>
      </c>
      <c r="B21" s="8" t="s">
        <v>1189</v>
      </c>
      <c r="C21" s="6" t="s">
        <v>644</v>
      </c>
      <c r="D21" s="7" t="s">
        <v>645</v>
      </c>
      <c r="E21" s="9" t="s">
        <v>813</v>
      </c>
      <c r="F21" s="8" t="s">
        <v>814</v>
      </c>
      <c r="G21" s="6" t="s">
        <v>977</v>
      </c>
      <c r="H21" s="7" t="s">
        <v>978</v>
      </c>
      <c r="I21" s="9" t="s">
        <v>316</v>
      </c>
      <c r="J21" s="8" t="s">
        <v>317</v>
      </c>
      <c r="K21" s="6" t="s">
        <v>494</v>
      </c>
      <c r="L21" s="8" t="s">
        <v>495</v>
      </c>
    </row>
    <row r="22" spans="1:12" ht="20.25">
      <c r="A22" s="9" t="s">
        <v>1192</v>
      </c>
      <c r="B22" s="8" t="s">
        <v>1193</v>
      </c>
      <c r="C22" s="6" t="s">
        <v>186</v>
      </c>
      <c r="D22" s="7" t="s">
        <v>187</v>
      </c>
      <c r="E22" s="9" t="s">
        <v>817</v>
      </c>
      <c r="F22" s="8" t="s">
        <v>818</v>
      </c>
      <c r="G22" s="6" t="s">
        <v>981</v>
      </c>
      <c r="H22" s="7" t="s">
        <v>982</v>
      </c>
      <c r="I22" s="9" t="s">
        <v>368</v>
      </c>
      <c r="J22" s="8" t="s">
        <v>320</v>
      </c>
      <c r="K22" s="6" t="s">
        <v>497</v>
      </c>
      <c r="L22" s="8" t="s">
        <v>498</v>
      </c>
    </row>
    <row r="23" spans="1:12" ht="20.25">
      <c r="A23" s="9" t="s">
        <v>1196</v>
      </c>
      <c r="B23" s="8" t="s">
        <v>1197</v>
      </c>
      <c r="C23" s="6" t="s">
        <v>189</v>
      </c>
      <c r="D23" s="7" t="s">
        <v>190</v>
      </c>
      <c r="E23" s="9" t="s">
        <v>822</v>
      </c>
      <c r="F23" s="8" t="s">
        <v>823</v>
      </c>
      <c r="G23" s="6" t="s">
        <v>985</v>
      </c>
      <c r="H23" s="7" t="s">
        <v>986</v>
      </c>
      <c r="I23" s="9" t="s">
        <v>323</v>
      </c>
      <c r="J23" s="8" t="s">
        <v>324</v>
      </c>
      <c r="K23" s="6" t="s">
        <v>501</v>
      </c>
      <c r="L23" s="8" t="s">
        <v>502</v>
      </c>
    </row>
    <row r="24" spans="1:12" ht="20.25">
      <c r="A24" s="9" t="s">
        <v>1200</v>
      </c>
      <c r="B24" s="8" t="s">
        <v>1201</v>
      </c>
      <c r="C24" s="6" t="s">
        <v>193</v>
      </c>
      <c r="D24" s="7" t="s">
        <v>194</v>
      </c>
      <c r="E24" s="9" t="s">
        <v>826</v>
      </c>
      <c r="F24" s="8" t="s">
        <v>827</v>
      </c>
      <c r="G24" s="6" t="s">
        <v>989</v>
      </c>
      <c r="H24" s="7" t="s">
        <v>990</v>
      </c>
      <c r="I24" s="9" t="s">
        <v>327</v>
      </c>
      <c r="J24" s="8" t="s">
        <v>328</v>
      </c>
      <c r="K24" s="6" t="s">
        <v>505</v>
      </c>
      <c r="L24" s="8" t="s">
        <v>506</v>
      </c>
    </row>
    <row r="25" spans="1:12" ht="20.25">
      <c r="A25" s="9" t="s">
        <v>1204</v>
      </c>
      <c r="B25" s="8" t="s">
        <v>1205</v>
      </c>
      <c r="C25" s="6" t="s">
        <v>197</v>
      </c>
      <c r="D25" s="7" t="s">
        <v>198</v>
      </c>
      <c r="E25" s="9" t="s">
        <v>830</v>
      </c>
      <c r="F25" s="8" t="s">
        <v>831</v>
      </c>
      <c r="G25" s="6" t="s">
        <v>993</v>
      </c>
      <c r="H25" s="7" t="s">
        <v>994</v>
      </c>
      <c r="I25" s="9" t="s">
        <v>331</v>
      </c>
      <c r="J25" s="8" t="s">
        <v>332</v>
      </c>
      <c r="K25" s="6" t="s">
        <v>509</v>
      </c>
      <c r="L25" s="8" t="s">
        <v>510</v>
      </c>
    </row>
    <row r="26" spans="1:12" ht="20.25">
      <c r="A26" s="9" t="s">
        <v>1208</v>
      </c>
      <c r="B26" s="8" t="s">
        <v>1209</v>
      </c>
      <c r="C26" s="6" t="s">
        <v>201</v>
      </c>
      <c r="D26" s="7" t="s">
        <v>202</v>
      </c>
      <c r="E26" s="9" t="s">
        <v>834</v>
      </c>
      <c r="F26" s="8" t="s">
        <v>835</v>
      </c>
      <c r="G26" s="6" t="s">
        <v>997</v>
      </c>
      <c r="H26" s="7" t="s">
        <v>998</v>
      </c>
      <c r="I26" s="9" t="s">
        <v>335</v>
      </c>
      <c r="J26" s="8" t="s">
        <v>336</v>
      </c>
      <c r="K26" s="6" t="s">
        <v>513</v>
      </c>
      <c r="L26" s="8" t="s">
        <v>514</v>
      </c>
    </row>
    <row r="27" spans="1:12" ht="20.25">
      <c r="A27" s="9" t="s">
        <v>1212</v>
      </c>
      <c r="B27" s="8" t="s">
        <v>1213</v>
      </c>
      <c r="C27" s="6" t="s">
        <v>205</v>
      </c>
      <c r="D27" s="7" t="s">
        <v>206</v>
      </c>
      <c r="E27" s="9" t="s">
        <v>838</v>
      </c>
      <c r="F27" s="8" t="s">
        <v>839</v>
      </c>
      <c r="G27" s="6" t="s">
        <v>1001</v>
      </c>
      <c r="H27" s="7" t="s">
        <v>1002</v>
      </c>
      <c r="I27" s="9" t="s">
        <v>927</v>
      </c>
      <c r="J27" s="8" t="s">
        <v>928</v>
      </c>
      <c r="K27" s="6" t="s">
        <v>517</v>
      </c>
      <c r="L27" s="8" t="s">
        <v>518</v>
      </c>
    </row>
    <row r="28" spans="1:12" ht="20.25">
      <c r="A28" s="9" t="s">
        <v>1216</v>
      </c>
      <c r="B28" s="8" t="s">
        <v>1217</v>
      </c>
      <c r="C28" s="6" t="s">
        <v>712</v>
      </c>
      <c r="D28" s="7" t="s">
        <v>713</v>
      </c>
      <c r="E28" s="9" t="s">
        <v>842</v>
      </c>
      <c r="F28" s="8" t="s">
        <v>843</v>
      </c>
      <c r="G28" s="6" t="s">
        <v>1005</v>
      </c>
      <c r="H28" s="7" t="s">
        <v>1006</v>
      </c>
      <c r="I28" s="9" t="s">
        <v>341</v>
      </c>
      <c r="J28" s="8" t="s">
        <v>342</v>
      </c>
      <c r="K28" s="6" t="s">
        <v>521</v>
      </c>
      <c r="L28" s="8" t="s">
        <v>522</v>
      </c>
    </row>
    <row r="29" spans="1:12" ht="20.25">
      <c r="A29" s="9" t="s">
        <v>1220</v>
      </c>
      <c r="B29" s="8" t="s">
        <v>1221</v>
      </c>
      <c r="C29" s="6" t="s">
        <v>716</v>
      </c>
      <c r="D29" s="7" t="s">
        <v>717</v>
      </c>
      <c r="E29" s="9" t="s">
        <v>846</v>
      </c>
      <c r="F29" s="8" t="s">
        <v>847</v>
      </c>
      <c r="G29" s="6" t="s">
        <v>1009</v>
      </c>
      <c r="H29" s="7" t="s">
        <v>1010</v>
      </c>
      <c r="I29" s="9" t="s">
        <v>345</v>
      </c>
      <c r="J29" s="8" t="s">
        <v>346</v>
      </c>
      <c r="K29" s="6" t="s">
        <v>525</v>
      </c>
      <c r="L29" s="8" t="s">
        <v>526</v>
      </c>
    </row>
    <row r="30" spans="1:12" ht="20.25">
      <c r="A30" s="9" t="s">
        <v>1224</v>
      </c>
      <c r="B30" s="8" t="s">
        <v>1112</v>
      </c>
      <c r="C30" s="6" t="s">
        <v>720</v>
      </c>
      <c r="D30" s="7" t="s">
        <v>721</v>
      </c>
      <c r="E30" s="9" t="s">
        <v>850</v>
      </c>
      <c r="F30" s="8" t="s">
        <v>851</v>
      </c>
      <c r="G30" s="6" t="s">
        <v>1013</v>
      </c>
      <c r="H30" s="7" t="s">
        <v>1014</v>
      </c>
      <c r="I30" s="9" t="s">
        <v>349</v>
      </c>
      <c r="J30" s="8" t="s">
        <v>11</v>
      </c>
      <c r="K30" s="6" t="s">
        <v>529</v>
      </c>
      <c r="L30" s="8" t="s">
        <v>530</v>
      </c>
    </row>
    <row r="31" spans="1:12" ht="20.25">
      <c r="A31" s="9" t="s">
        <v>549</v>
      </c>
      <c r="B31" s="8" t="s">
        <v>550</v>
      </c>
      <c r="C31" s="6" t="s">
        <v>724</v>
      </c>
      <c r="D31" s="7" t="s">
        <v>725</v>
      </c>
      <c r="E31" s="9" t="s">
        <v>854</v>
      </c>
      <c r="F31" s="8" t="s">
        <v>855</v>
      </c>
      <c r="G31" s="6" t="s">
        <v>1017</v>
      </c>
      <c r="H31" s="7" t="s">
        <v>1018</v>
      </c>
      <c r="I31" s="9" t="s">
        <v>14</v>
      </c>
      <c r="J31" s="8" t="s">
        <v>15</v>
      </c>
      <c r="K31" s="6" t="s">
        <v>533</v>
      </c>
      <c r="L31" s="8" t="s">
        <v>534</v>
      </c>
    </row>
    <row r="32" spans="1:12" ht="20.25">
      <c r="A32" s="9" t="s">
        <v>553</v>
      </c>
      <c r="B32" s="8" t="s">
        <v>554</v>
      </c>
      <c r="C32" s="6" t="s">
        <v>727</v>
      </c>
      <c r="D32" s="7" t="s">
        <v>728</v>
      </c>
      <c r="E32" s="9" t="s">
        <v>856</v>
      </c>
      <c r="F32" s="8" t="s">
        <v>857</v>
      </c>
      <c r="G32" s="6" t="s">
        <v>1021</v>
      </c>
      <c r="H32" s="7" t="s">
        <v>1022</v>
      </c>
      <c r="I32" s="9" t="s">
        <v>18</v>
      </c>
      <c r="J32" s="8" t="s">
        <v>19</v>
      </c>
      <c r="K32" s="6" t="s">
        <v>537</v>
      </c>
      <c r="L32" s="8" t="s">
        <v>538</v>
      </c>
    </row>
    <row r="33" spans="1:12" ht="20.25">
      <c r="A33" s="9" t="s">
        <v>557</v>
      </c>
      <c r="B33" s="8" t="s">
        <v>558</v>
      </c>
      <c r="C33" s="6" t="s">
        <v>731</v>
      </c>
      <c r="D33" s="7" t="s">
        <v>732</v>
      </c>
      <c r="E33" s="9" t="s">
        <v>860</v>
      </c>
      <c r="F33" s="8" t="s">
        <v>861</v>
      </c>
      <c r="G33" s="6" t="s">
        <v>1025</v>
      </c>
      <c r="H33" s="7" t="s">
        <v>1026</v>
      </c>
      <c r="I33" s="9" t="s">
        <v>22</v>
      </c>
      <c r="J33" s="8" t="s">
        <v>23</v>
      </c>
      <c r="K33" s="6" t="s">
        <v>541</v>
      </c>
      <c r="L33" s="8" t="s">
        <v>542</v>
      </c>
    </row>
    <row r="34" spans="1:12" ht="20.25">
      <c r="A34" s="9" t="s">
        <v>561</v>
      </c>
      <c r="B34" s="8" t="s">
        <v>562</v>
      </c>
      <c r="C34" s="6" t="s">
        <v>734</v>
      </c>
      <c r="D34" s="7" t="s">
        <v>735</v>
      </c>
      <c r="E34" s="9" t="s">
        <v>864</v>
      </c>
      <c r="F34" s="8" t="s">
        <v>865</v>
      </c>
      <c r="G34" s="6" t="s">
        <v>1029</v>
      </c>
      <c r="H34" s="7" t="s">
        <v>1030</v>
      </c>
      <c r="I34" s="9" t="s">
        <v>26</v>
      </c>
      <c r="J34" s="8" t="s">
        <v>27</v>
      </c>
      <c r="K34" s="6" t="s">
        <v>163</v>
      </c>
      <c r="L34" s="8" t="s">
        <v>164</v>
      </c>
    </row>
    <row r="35" spans="1:12" ht="20.25">
      <c r="A35" s="9" t="s">
        <v>362</v>
      </c>
      <c r="B35" s="8" t="s">
        <v>565</v>
      </c>
      <c r="C35" s="6" t="s">
        <v>738</v>
      </c>
      <c r="D35" s="7" t="s">
        <v>739</v>
      </c>
      <c r="E35" s="9" t="s">
        <v>868</v>
      </c>
      <c r="F35" s="8" t="s">
        <v>869</v>
      </c>
      <c r="G35" s="6" t="s">
        <v>1034</v>
      </c>
      <c r="H35" s="7" t="s">
        <v>1035</v>
      </c>
      <c r="I35" s="9" t="s">
        <v>30</v>
      </c>
      <c r="J35" s="8" t="s">
        <v>31</v>
      </c>
      <c r="K35" s="6" t="s">
        <v>167</v>
      </c>
      <c r="L35" s="8" t="s">
        <v>168</v>
      </c>
    </row>
    <row r="36" spans="1:12" ht="20.25">
      <c r="A36" s="9" t="s">
        <v>568</v>
      </c>
      <c r="B36" s="8" t="s">
        <v>569</v>
      </c>
      <c r="C36" s="6" t="s">
        <v>1115</v>
      </c>
      <c r="D36" s="7" t="s">
        <v>742</v>
      </c>
      <c r="E36" s="9" t="s">
        <v>872</v>
      </c>
      <c r="F36" s="8" t="s">
        <v>873</v>
      </c>
      <c r="G36" s="6" t="s">
        <v>1038</v>
      </c>
      <c r="H36" s="7" t="s">
        <v>1039</v>
      </c>
      <c r="I36" s="9" t="s">
        <v>948</v>
      </c>
      <c r="J36" s="8" t="s">
        <v>34</v>
      </c>
      <c r="K36" s="6" t="s">
        <v>171</v>
      </c>
      <c r="L36" s="8" t="s">
        <v>172</v>
      </c>
    </row>
    <row r="37" spans="1:12" ht="20.25">
      <c r="A37" s="9" t="s">
        <v>572</v>
      </c>
      <c r="B37" s="8" t="s">
        <v>573</v>
      </c>
      <c r="C37" s="6" t="s">
        <v>937</v>
      </c>
      <c r="D37" s="7" t="s">
        <v>745</v>
      </c>
      <c r="E37" s="9" t="s">
        <v>876</v>
      </c>
      <c r="F37" s="8" t="s">
        <v>877</v>
      </c>
      <c r="G37" s="6" t="s">
        <v>1042</v>
      </c>
      <c r="H37" s="7" t="s">
        <v>1043</v>
      </c>
      <c r="I37" s="9" t="s">
        <v>37</v>
      </c>
      <c r="J37" s="8" t="s">
        <v>38</v>
      </c>
      <c r="K37" s="6" t="s">
        <v>175</v>
      </c>
      <c r="L37" s="8" t="s">
        <v>176</v>
      </c>
    </row>
    <row r="38" spans="1:12" ht="20.25">
      <c r="A38" s="9" t="s">
        <v>574</v>
      </c>
      <c r="B38" s="8" t="s">
        <v>575</v>
      </c>
      <c r="C38" s="6" t="s">
        <v>748</v>
      </c>
      <c r="D38" s="7" t="s">
        <v>749</v>
      </c>
      <c r="E38" s="9" t="s">
        <v>880</v>
      </c>
      <c r="F38" s="8" t="s">
        <v>881</v>
      </c>
      <c r="G38" s="6" t="s">
        <v>1046</v>
      </c>
      <c r="H38" s="7" t="s">
        <v>1047</v>
      </c>
      <c r="I38" s="9" t="s">
        <v>41</v>
      </c>
      <c r="J38" s="8" t="s">
        <v>42</v>
      </c>
      <c r="K38" s="6" t="s">
        <v>179</v>
      </c>
      <c r="L38" s="8" t="s">
        <v>180</v>
      </c>
    </row>
    <row r="39" spans="1:12" ht="20.25">
      <c r="A39" s="9" t="s">
        <v>578</v>
      </c>
      <c r="B39" s="8" t="s">
        <v>579</v>
      </c>
      <c r="C39" s="6" t="s">
        <v>752</v>
      </c>
      <c r="D39" s="7" t="s">
        <v>753</v>
      </c>
      <c r="E39" s="9" t="s">
        <v>884</v>
      </c>
      <c r="F39" s="8" t="s">
        <v>885</v>
      </c>
      <c r="G39" s="6" t="s">
        <v>1050</v>
      </c>
      <c r="H39" s="7" t="s">
        <v>1051</v>
      </c>
      <c r="I39" s="9" t="s">
        <v>45</v>
      </c>
      <c r="J39" s="8" t="s">
        <v>53</v>
      </c>
      <c r="K39" s="6" t="s">
        <v>371</v>
      </c>
      <c r="L39" s="8" t="s">
        <v>372</v>
      </c>
    </row>
    <row r="40" spans="1:12" ht="20.25">
      <c r="A40" s="9" t="s">
        <v>582</v>
      </c>
      <c r="B40" s="8" t="s">
        <v>583</v>
      </c>
      <c r="C40" s="6" t="s">
        <v>756</v>
      </c>
      <c r="D40" s="7" t="s">
        <v>757</v>
      </c>
      <c r="E40" s="9" t="s">
        <v>888</v>
      </c>
      <c r="F40" s="8" t="s">
        <v>889</v>
      </c>
      <c r="G40" s="6" t="s">
        <v>1054</v>
      </c>
      <c r="H40" s="7" t="s">
        <v>1055</v>
      </c>
      <c r="I40" s="9" t="s">
        <v>56</v>
      </c>
      <c r="J40" s="8" t="s">
        <v>57</v>
      </c>
      <c r="K40" s="6" t="s">
        <v>375</v>
      </c>
      <c r="L40" s="8" t="s">
        <v>376</v>
      </c>
    </row>
    <row r="41" spans="1:12" ht="20.25">
      <c r="A41" s="9" t="s">
        <v>951</v>
      </c>
      <c r="B41" s="8" t="s">
        <v>586</v>
      </c>
      <c r="C41" s="6" t="s">
        <v>760</v>
      </c>
      <c r="D41" s="7" t="s">
        <v>761</v>
      </c>
      <c r="E41" s="9" t="s">
        <v>936</v>
      </c>
      <c r="F41" s="8" t="s">
        <v>892</v>
      </c>
      <c r="G41" s="6" t="s">
        <v>1058</v>
      </c>
      <c r="H41" s="7" t="s">
        <v>1059</v>
      </c>
      <c r="I41" s="9" t="s">
        <v>60</v>
      </c>
      <c r="J41" s="8" t="s">
        <v>61</v>
      </c>
      <c r="K41" s="6" t="s">
        <v>379</v>
      </c>
      <c r="L41" s="8" t="s">
        <v>380</v>
      </c>
    </row>
    <row r="42" spans="1:12" ht="20.25">
      <c r="A42" s="9" t="s">
        <v>589</v>
      </c>
      <c r="B42" s="8" t="s">
        <v>590</v>
      </c>
      <c r="C42" s="6" t="s">
        <v>764</v>
      </c>
      <c r="D42" s="7" t="s">
        <v>765</v>
      </c>
      <c r="E42" s="9" t="s">
        <v>895</v>
      </c>
      <c r="F42" s="8" t="s">
        <v>896</v>
      </c>
      <c r="G42" s="6" t="s">
        <v>1062</v>
      </c>
      <c r="H42" s="7" t="s">
        <v>1063</v>
      </c>
      <c r="I42" s="9" t="s">
        <v>64</v>
      </c>
      <c r="J42" s="8" t="s">
        <v>65</v>
      </c>
      <c r="K42" s="6" t="s">
        <v>383</v>
      </c>
      <c r="L42" s="8" t="s">
        <v>384</v>
      </c>
    </row>
    <row r="43" spans="1:12" ht="20.25">
      <c r="A43" s="9" t="s">
        <v>593</v>
      </c>
      <c r="B43" s="8" t="s">
        <v>594</v>
      </c>
      <c r="C43" s="6" t="s">
        <v>922</v>
      </c>
      <c r="D43" s="7" t="s">
        <v>768</v>
      </c>
      <c r="E43" s="9" t="s">
        <v>899</v>
      </c>
      <c r="F43" s="8" t="s">
        <v>933</v>
      </c>
      <c r="G43" s="6" t="s">
        <v>1066</v>
      </c>
      <c r="H43" s="7" t="s">
        <v>1067</v>
      </c>
      <c r="I43" s="9" t="s">
        <v>68</v>
      </c>
      <c r="J43" s="8" t="s">
        <v>69</v>
      </c>
      <c r="K43" s="6" t="s">
        <v>387</v>
      </c>
      <c r="L43" s="8" t="s">
        <v>388</v>
      </c>
    </row>
    <row r="44" spans="1:12" ht="20.25">
      <c r="A44" s="9" t="s">
        <v>597</v>
      </c>
      <c r="B44" s="8" t="s">
        <v>598</v>
      </c>
      <c r="C44" s="6" t="s">
        <v>771</v>
      </c>
      <c r="D44" s="7" t="s">
        <v>772</v>
      </c>
      <c r="E44" s="9" t="s">
        <v>902</v>
      </c>
      <c r="F44" s="8" t="s">
        <v>903</v>
      </c>
      <c r="G44" s="6" t="s">
        <v>1069</v>
      </c>
      <c r="H44" s="7" t="s">
        <v>1070</v>
      </c>
      <c r="I44" s="9" t="s">
        <v>72</v>
      </c>
      <c r="J44" s="8" t="s">
        <v>73</v>
      </c>
      <c r="K44" s="6" t="s">
        <v>391</v>
      </c>
      <c r="L44" s="8" t="s">
        <v>392</v>
      </c>
    </row>
    <row r="45" spans="1:12" ht="20.25">
      <c r="A45" s="9" t="s">
        <v>601</v>
      </c>
      <c r="B45" s="8" t="s">
        <v>602</v>
      </c>
      <c r="C45" s="6" t="s">
        <v>775</v>
      </c>
      <c r="D45" s="7" t="s">
        <v>776</v>
      </c>
      <c r="E45" s="9" t="s">
        <v>906</v>
      </c>
      <c r="F45" s="8" t="s">
        <v>907</v>
      </c>
      <c r="G45" s="6" t="s">
        <v>1073</v>
      </c>
      <c r="H45" s="7" t="s">
        <v>1074</v>
      </c>
      <c r="I45" s="9" t="s">
        <v>76</v>
      </c>
      <c r="J45" s="8" t="s">
        <v>77</v>
      </c>
      <c r="K45" s="6" t="s">
        <v>395</v>
      </c>
      <c r="L45" s="8" t="s">
        <v>396</v>
      </c>
    </row>
    <row r="46" spans="1:12" ht="20.25">
      <c r="A46" s="9" t="s">
        <v>605</v>
      </c>
      <c r="B46" s="8" t="s">
        <v>606</v>
      </c>
      <c r="C46" s="6" t="s">
        <v>779</v>
      </c>
      <c r="D46" s="7" t="s">
        <v>780</v>
      </c>
      <c r="E46" s="9" t="s">
        <v>910</v>
      </c>
      <c r="F46" s="8" t="s">
        <v>911</v>
      </c>
      <c r="G46" s="6" t="s">
        <v>1077</v>
      </c>
      <c r="H46" s="7" t="s">
        <v>1078</v>
      </c>
      <c r="I46" s="9" t="s">
        <v>80</v>
      </c>
      <c r="J46" s="8" t="s">
        <v>81</v>
      </c>
      <c r="K46" s="6" t="s">
        <v>399</v>
      </c>
      <c r="L46" s="8" t="s">
        <v>366</v>
      </c>
    </row>
    <row r="47" spans="1:12" ht="20.25">
      <c r="A47" s="9" t="s">
        <v>609</v>
      </c>
      <c r="B47" s="8" t="s">
        <v>610</v>
      </c>
      <c r="C47" s="6" t="s">
        <v>783</v>
      </c>
      <c r="D47" s="7" t="s">
        <v>784</v>
      </c>
      <c r="E47" s="9" t="s">
        <v>913</v>
      </c>
      <c r="F47" s="8" t="s">
        <v>914</v>
      </c>
      <c r="G47" s="6" t="s">
        <v>1081</v>
      </c>
      <c r="H47" s="7" t="s">
        <v>1082</v>
      </c>
      <c r="I47" s="9" t="s">
        <v>84</v>
      </c>
      <c r="J47" s="8" t="s">
        <v>85</v>
      </c>
      <c r="K47" s="6" t="s">
        <v>402</v>
      </c>
      <c r="L47" s="8" t="s">
        <v>403</v>
      </c>
    </row>
    <row r="48" spans="1:12" ht="20.25">
      <c r="A48" s="9" t="s">
        <v>613</v>
      </c>
      <c r="B48" s="8" t="s">
        <v>614</v>
      </c>
      <c r="C48" s="6" t="s">
        <v>787</v>
      </c>
      <c r="D48" s="7" t="s">
        <v>788</v>
      </c>
      <c r="E48" s="9" t="s">
        <v>916</v>
      </c>
      <c r="F48" s="8" t="s">
        <v>956</v>
      </c>
      <c r="G48" s="6" t="s">
        <v>1085</v>
      </c>
      <c r="H48" s="7" t="s">
        <v>1086</v>
      </c>
      <c r="I48" s="9" t="s">
        <v>88</v>
      </c>
      <c r="J48" s="8" t="s">
        <v>89</v>
      </c>
      <c r="K48" s="6" t="s">
        <v>406</v>
      </c>
      <c r="L48" s="8" t="s">
        <v>407</v>
      </c>
    </row>
    <row r="49" spans="1:12" ht="20.25">
      <c r="A49" s="9" t="s">
        <v>616</v>
      </c>
      <c r="B49" s="8" t="s">
        <v>617</v>
      </c>
      <c r="C49" s="6" t="s">
        <v>791</v>
      </c>
      <c r="D49" s="7" t="s">
        <v>792</v>
      </c>
      <c r="E49" s="9" t="s">
        <v>959</v>
      </c>
      <c r="F49" s="8" t="s">
        <v>960</v>
      </c>
      <c r="G49" s="6" t="s">
        <v>1089</v>
      </c>
      <c r="H49" s="7" t="s">
        <v>1090</v>
      </c>
      <c r="I49" s="9" t="s">
        <v>92</v>
      </c>
      <c r="J49" s="8" t="s">
        <v>93</v>
      </c>
      <c r="K49" s="6" t="s">
        <v>410</v>
      </c>
      <c r="L49" s="8" t="s">
        <v>411</v>
      </c>
    </row>
    <row r="50" spans="1:12" ht="20.25">
      <c r="A50" s="9" t="s">
        <v>1118</v>
      </c>
      <c r="B50" s="8" t="s">
        <v>1119</v>
      </c>
      <c r="C50" s="6" t="s">
        <v>795</v>
      </c>
      <c r="D50" s="7" t="s">
        <v>796</v>
      </c>
      <c r="E50" s="9" t="s">
        <v>963</v>
      </c>
      <c r="F50" s="8" t="s">
        <v>964</v>
      </c>
      <c r="G50" s="6" t="s">
        <v>1091</v>
      </c>
      <c r="H50" s="7" t="s">
        <v>1092</v>
      </c>
      <c r="I50" s="9" t="s">
        <v>96</v>
      </c>
      <c r="J50" s="8" t="s">
        <v>97</v>
      </c>
      <c r="K50" s="6" t="s">
        <v>414</v>
      </c>
      <c r="L50" s="8" t="s">
        <v>415</v>
      </c>
    </row>
    <row r="51" spans="1:12" ht="20.25">
      <c r="A51" s="9" t="s">
        <v>1122</v>
      </c>
      <c r="B51" s="8" t="s">
        <v>1123</v>
      </c>
      <c r="C51" s="6" t="s">
        <v>799</v>
      </c>
      <c r="D51" s="7" t="s">
        <v>800</v>
      </c>
      <c r="E51" s="9" t="s">
        <v>967</v>
      </c>
      <c r="F51" s="8" t="s">
        <v>968</v>
      </c>
      <c r="G51" s="6" t="s">
        <v>1095</v>
      </c>
      <c r="H51" s="7" t="s">
        <v>1096</v>
      </c>
      <c r="I51" s="9" t="s">
        <v>100</v>
      </c>
      <c r="J51" s="8" t="s">
        <v>101</v>
      </c>
      <c r="K51" s="6" t="s">
        <v>418</v>
      </c>
      <c r="L51" s="8" t="s">
        <v>419</v>
      </c>
    </row>
    <row r="52" spans="1:12" ht="20.25">
      <c r="A52" s="9" t="s">
        <v>1126</v>
      </c>
      <c r="B52" s="8" t="s">
        <v>930</v>
      </c>
      <c r="C52" s="6" t="s">
        <v>803</v>
      </c>
      <c r="D52" s="7" t="s">
        <v>804</v>
      </c>
      <c r="E52" s="9" t="s">
        <v>971</v>
      </c>
      <c r="F52" s="8" t="s">
        <v>972</v>
      </c>
      <c r="G52" s="6" t="s">
        <v>1099</v>
      </c>
      <c r="H52" s="7" t="s">
        <v>1100</v>
      </c>
      <c r="I52" s="9" t="s">
        <v>104</v>
      </c>
      <c r="J52" s="8" t="s">
        <v>105</v>
      </c>
      <c r="K52" s="6" t="s">
        <v>360</v>
      </c>
      <c r="L52" s="8" t="s">
        <v>422</v>
      </c>
    </row>
    <row r="53" spans="1:12" ht="20.25">
      <c r="A53" s="9" t="s">
        <v>1129</v>
      </c>
      <c r="B53" s="8" t="s">
        <v>1130</v>
      </c>
      <c r="C53" s="6" t="s">
        <v>807</v>
      </c>
      <c r="D53" s="7" t="s">
        <v>808</v>
      </c>
      <c r="E53" s="9" t="s">
        <v>975</v>
      </c>
      <c r="F53" s="8" t="s">
        <v>976</v>
      </c>
      <c r="G53" s="6" t="s">
        <v>1103</v>
      </c>
      <c r="H53" s="7" t="s">
        <v>1104</v>
      </c>
      <c r="I53" s="9" t="s">
        <v>108</v>
      </c>
      <c r="J53" s="8" t="s">
        <v>109</v>
      </c>
      <c r="K53" s="6" t="s">
        <v>425</v>
      </c>
      <c r="L53" s="8" t="s">
        <v>361</v>
      </c>
    </row>
    <row r="54" spans="1:12" ht="20.25">
      <c r="A54" s="9" t="s">
        <v>1133</v>
      </c>
      <c r="B54" s="8" t="s">
        <v>1134</v>
      </c>
      <c r="C54" s="6" t="s">
        <v>811</v>
      </c>
      <c r="D54" s="7" t="s">
        <v>812</v>
      </c>
      <c r="E54" s="9" t="s">
        <v>979</v>
      </c>
      <c r="F54" s="8" t="s">
        <v>980</v>
      </c>
      <c r="G54" s="6" t="s">
        <v>1107</v>
      </c>
      <c r="H54" s="7" t="s">
        <v>1108</v>
      </c>
      <c r="I54" s="9" t="s">
        <v>112</v>
      </c>
      <c r="J54" s="8" t="s">
        <v>113</v>
      </c>
      <c r="K54" s="6" t="s">
        <v>428</v>
      </c>
      <c r="L54" s="8" t="s">
        <v>429</v>
      </c>
    </row>
    <row r="55" spans="1:12" ht="20.25">
      <c r="A55" s="9" t="s">
        <v>1137</v>
      </c>
      <c r="B55" s="8" t="s">
        <v>1138</v>
      </c>
      <c r="C55" s="6" t="s">
        <v>815</v>
      </c>
      <c r="D55" s="7" t="s">
        <v>816</v>
      </c>
      <c r="E55" s="9" t="s">
        <v>983</v>
      </c>
      <c r="F55" s="8" t="s">
        <v>984</v>
      </c>
      <c r="G55" s="6" t="s">
        <v>318</v>
      </c>
      <c r="H55" s="7" t="s">
        <v>319</v>
      </c>
      <c r="I55" s="9" t="s">
        <v>116</v>
      </c>
      <c r="J55" s="8" t="s">
        <v>117</v>
      </c>
      <c r="K55" s="6" t="s">
        <v>432</v>
      </c>
      <c r="L55" s="8" t="s">
        <v>433</v>
      </c>
    </row>
    <row r="56" spans="1:12" ht="20.25">
      <c r="A56" s="9" t="s">
        <v>1141</v>
      </c>
      <c r="B56" s="8" t="s">
        <v>1142</v>
      </c>
      <c r="C56" s="6" t="s">
        <v>819</v>
      </c>
      <c r="D56" s="7" t="s">
        <v>821</v>
      </c>
      <c r="E56" s="9" t="s">
        <v>987</v>
      </c>
      <c r="F56" s="8" t="s">
        <v>988</v>
      </c>
      <c r="G56" s="6" t="s">
        <v>321</v>
      </c>
      <c r="H56" s="7" t="s">
        <v>322</v>
      </c>
      <c r="I56" s="9" t="s">
        <v>120</v>
      </c>
      <c r="J56" s="8" t="s">
        <v>121</v>
      </c>
      <c r="K56" s="6" t="s">
        <v>436</v>
      </c>
      <c r="L56" s="8" t="s">
        <v>437</v>
      </c>
    </row>
    <row r="57" spans="1:12" ht="20.25">
      <c r="A57" s="9" t="s">
        <v>1145</v>
      </c>
      <c r="B57" s="8" t="s">
        <v>1146</v>
      </c>
      <c r="C57" s="6" t="s">
        <v>824</v>
      </c>
      <c r="D57" s="7" t="s">
        <v>825</v>
      </c>
      <c r="E57" s="9" t="s">
        <v>991</v>
      </c>
      <c r="F57" s="8" t="s">
        <v>992</v>
      </c>
      <c r="G57" s="6" t="s">
        <v>325</v>
      </c>
      <c r="H57" s="7" t="s">
        <v>326</v>
      </c>
      <c r="I57" s="9" t="s">
        <v>124</v>
      </c>
      <c r="J57" s="8" t="s">
        <v>125</v>
      </c>
      <c r="K57" s="6" t="s">
        <v>440</v>
      </c>
      <c r="L57" s="8" t="s">
        <v>441</v>
      </c>
    </row>
    <row r="58" spans="1:12" ht="20.25">
      <c r="A58" s="9" t="s">
        <v>1149</v>
      </c>
      <c r="B58" s="8" t="s">
        <v>1150</v>
      </c>
      <c r="C58" s="6" t="s">
        <v>828</v>
      </c>
      <c r="D58" s="7" t="s">
        <v>829</v>
      </c>
      <c r="E58" s="9" t="s">
        <v>995</v>
      </c>
      <c r="F58" s="8" t="s">
        <v>996</v>
      </c>
      <c r="G58" s="6" t="s">
        <v>329</v>
      </c>
      <c r="H58" s="7" t="s">
        <v>330</v>
      </c>
      <c r="I58" s="9" t="s">
        <v>128</v>
      </c>
      <c r="J58" s="8" t="s">
        <v>129</v>
      </c>
      <c r="K58" s="6" t="s">
        <v>444</v>
      </c>
      <c r="L58" s="8" t="s">
        <v>445</v>
      </c>
    </row>
    <row r="59" spans="1:12" ht="20.25">
      <c r="A59" s="9" t="s">
        <v>1153</v>
      </c>
      <c r="B59" s="8" t="s">
        <v>1154</v>
      </c>
      <c r="C59" s="6" t="s">
        <v>832</v>
      </c>
      <c r="D59" s="7" t="s">
        <v>833</v>
      </c>
      <c r="E59" s="9" t="s">
        <v>999</v>
      </c>
      <c r="F59" s="8" t="s">
        <v>1000</v>
      </c>
      <c r="G59" s="6" t="s">
        <v>333</v>
      </c>
      <c r="H59" s="7" t="s">
        <v>334</v>
      </c>
      <c r="I59" s="9" t="s">
        <v>132</v>
      </c>
      <c r="J59" s="8" t="s">
        <v>133</v>
      </c>
      <c r="K59" s="6" t="s">
        <v>448</v>
      </c>
      <c r="L59" s="8" t="s">
        <v>449</v>
      </c>
    </row>
    <row r="60" spans="1:12" ht="20.25">
      <c r="A60" s="9" t="s">
        <v>1157</v>
      </c>
      <c r="B60" s="8" t="s">
        <v>1158</v>
      </c>
      <c r="C60" s="6" t="s">
        <v>836</v>
      </c>
      <c r="D60" s="7" t="s">
        <v>837</v>
      </c>
      <c r="E60" s="9" t="s">
        <v>1003</v>
      </c>
      <c r="F60" s="8" t="s">
        <v>1004</v>
      </c>
      <c r="G60" s="6" t="s">
        <v>337</v>
      </c>
      <c r="H60" s="7" t="s">
        <v>338</v>
      </c>
      <c r="I60" s="9" t="s">
        <v>136</v>
      </c>
      <c r="J60" s="8" t="s">
        <v>137</v>
      </c>
      <c r="K60" s="6" t="s">
        <v>452</v>
      </c>
      <c r="L60" s="8" t="s">
        <v>453</v>
      </c>
    </row>
    <row r="61" spans="1:12" ht="20.25">
      <c r="A61" s="9" t="s">
        <v>1161</v>
      </c>
      <c r="B61" s="8" t="s">
        <v>1162</v>
      </c>
      <c r="C61" s="6" t="s">
        <v>840</v>
      </c>
      <c r="D61" s="7" t="s">
        <v>841</v>
      </c>
      <c r="E61" s="9" t="s">
        <v>1007</v>
      </c>
      <c r="F61" s="8" t="s">
        <v>1008</v>
      </c>
      <c r="G61" s="6" t="s">
        <v>339</v>
      </c>
      <c r="H61" s="7" t="s">
        <v>340</v>
      </c>
      <c r="I61" s="9" t="s">
        <v>140</v>
      </c>
      <c r="J61" s="8" t="s">
        <v>141</v>
      </c>
      <c r="K61" s="6" t="s">
        <v>456</v>
      </c>
      <c r="L61" s="8" t="s">
        <v>457</v>
      </c>
    </row>
    <row r="62" spans="1:12" ht="20.25">
      <c r="A62" s="9" t="s">
        <v>934</v>
      </c>
      <c r="B62" s="8" t="s">
        <v>935</v>
      </c>
      <c r="C62" s="6" t="s">
        <v>844</v>
      </c>
      <c r="D62" s="7" t="s">
        <v>845</v>
      </c>
      <c r="E62" s="9" t="s">
        <v>1011</v>
      </c>
      <c r="F62" s="8" t="s">
        <v>1012</v>
      </c>
      <c r="G62" s="6" t="s">
        <v>343</v>
      </c>
      <c r="H62" s="7" t="s">
        <v>344</v>
      </c>
      <c r="I62" s="9" t="s">
        <v>144</v>
      </c>
      <c r="J62" s="8" t="s">
        <v>145</v>
      </c>
      <c r="K62" s="6" t="s">
        <v>460</v>
      </c>
      <c r="L62" s="8" t="s">
        <v>461</v>
      </c>
    </row>
    <row r="63" spans="1:12" ht="20.25">
      <c r="A63" s="9" t="s">
        <v>1167</v>
      </c>
      <c r="B63" s="8" t="s">
        <v>1168</v>
      </c>
      <c r="C63" s="6" t="s">
        <v>848</v>
      </c>
      <c r="D63" s="7" t="s">
        <v>849</v>
      </c>
      <c r="E63" s="9" t="s">
        <v>1015</v>
      </c>
      <c r="F63" s="8" t="s">
        <v>1016</v>
      </c>
      <c r="G63" s="6" t="s">
        <v>347</v>
      </c>
      <c r="H63" s="7" t="s">
        <v>348</v>
      </c>
      <c r="I63" s="9" t="s">
        <v>148</v>
      </c>
      <c r="J63" s="8" t="s">
        <v>149</v>
      </c>
      <c r="K63" s="6" t="s">
        <v>464</v>
      </c>
      <c r="L63" s="8" t="s">
        <v>465</v>
      </c>
    </row>
    <row r="64" spans="1:12" ht="20.25">
      <c r="A64" s="9" t="s">
        <v>1171</v>
      </c>
      <c r="B64" s="8" t="s">
        <v>1113</v>
      </c>
      <c r="C64" s="6" t="s">
        <v>852</v>
      </c>
      <c r="D64" s="7" t="s">
        <v>853</v>
      </c>
      <c r="E64" s="9" t="s">
        <v>1019</v>
      </c>
      <c r="F64" s="8" t="s">
        <v>1020</v>
      </c>
      <c r="G64" s="6" t="s">
        <v>12</v>
      </c>
      <c r="H64" s="7" t="s">
        <v>13</v>
      </c>
      <c r="I64" s="9" t="s">
        <v>152</v>
      </c>
      <c r="J64" s="8" t="s">
        <v>950</v>
      </c>
      <c r="K64" s="6" t="s">
        <v>468</v>
      </c>
      <c r="L64" s="8" t="s">
        <v>469</v>
      </c>
    </row>
    <row r="65" spans="1:12" ht="20.25">
      <c r="A65" s="9" t="s">
        <v>1174</v>
      </c>
      <c r="B65" s="8" t="s">
        <v>1175</v>
      </c>
      <c r="C65" s="6" t="s">
        <v>622</v>
      </c>
      <c r="D65" s="7" t="s">
        <v>623</v>
      </c>
      <c r="E65" s="9" t="s">
        <v>1023</v>
      </c>
      <c r="F65" s="8" t="s">
        <v>1024</v>
      </c>
      <c r="G65" s="6" t="s">
        <v>16</v>
      </c>
      <c r="H65" s="7" t="s">
        <v>17</v>
      </c>
      <c r="I65" s="9" t="s">
        <v>155</v>
      </c>
      <c r="J65" s="8" t="s">
        <v>156</v>
      </c>
      <c r="K65" s="6" t="s">
        <v>472</v>
      </c>
      <c r="L65" s="8" t="s">
        <v>473</v>
      </c>
    </row>
    <row r="66" spans="1:12" ht="20.25">
      <c r="A66" s="9" t="s">
        <v>1178</v>
      </c>
      <c r="B66" s="8" t="s">
        <v>1179</v>
      </c>
      <c r="C66" s="6" t="s">
        <v>626</v>
      </c>
      <c r="D66" s="7" t="s">
        <v>627</v>
      </c>
      <c r="E66" s="9" t="s">
        <v>1027</v>
      </c>
      <c r="F66" s="8" t="s">
        <v>1028</v>
      </c>
      <c r="G66" s="6" t="s">
        <v>20</v>
      </c>
      <c r="H66" s="7" t="s">
        <v>21</v>
      </c>
      <c r="I66" s="9" t="s">
        <v>159</v>
      </c>
      <c r="J66" s="8" t="s">
        <v>160</v>
      </c>
      <c r="K66" s="6" t="s">
        <v>476</v>
      </c>
      <c r="L66" s="8" t="s">
        <v>477</v>
      </c>
    </row>
    <row r="67" spans="1:12" ht="20.25">
      <c r="A67" s="9" t="s">
        <v>1182</v>
      </c>
      <c r="B67" s="8" t="s">
        <v>1183</v>
      </c>
      <c r="C67" s="6" t="s">
        <v>630</v>
      </c>
      <c r="D67" s="7" t="s">
        <v>631</v>
      </c>
      <c r="E67" s="9" t="s">
        <v>1031</v>
      </c>
      <c r="F67" s="8" t="s">
        <v>1032</v>
      </c>
      <c r="G67" s="6" t="s">
        <v>24</v>
      </c>
      <c r="H67" s="7" t="s">
        <v>25</v>
      </c>
      <c r="I67" s="9" t="s">
        <v>161</v>
      </c>
      <c r="J67" s="8" t="s">
        <v>162</v>
      </c>
      <c r="K67" s="6" t="s">
        <v>480</v>
      </c>
      <c r="L67" s="8" t="s">
        <v>481</v>
      </c>
    </row>
    <row r="68" spans="1:12" ht="20.25">
      <c r="A68" s="9" t="s">
        <v>1186</v>
      </c>
      <c r="B68" s="8" t="s">
        <v>1187</v>
      </c>
      <c r="C68" s="6" t="s">
        <v>634</v>
      </c>
      <c r="D68" s="7" t="s">
        <v>635</v>
      </c>
      <c r="E68" s="9" t="s">
        <v>1036</v>
      </c>
      <c r="F68" s="8" t="s">
        <v>1037</v>
      </c>
      <c r="G68" s="6" t="s">
        <v>28</v>
      </c>
      <c r="H68" s="7" t="s">
        <v>29</v>
      </c>
      <c r="I68" s="9" t="s">
        <v>165</v>
      </c>
      <c r="J68" s="8" t="s">
        <v>166</v>
      </c>
      <c r="K68" s="6" t="s">
        <v>484</v>
      </c>
      <c r="L68" s="8" t="s">
        <v>485</v>
      </c>
    </row>
    <row r="69" spans="1:12" ht="20.25">
      <c r="A69" s="9" t="s">
        <v>1190</v>
      </c>
      <c r="B69" s="8" t="s">
        <v>1191</v>
      </c>
      <c r="C69" s="6" t="s">
        <v>638</v>
      </c>
      <c r="D69" s="7" t="s">
        <v>639</v>
      </c>
      <c r="E69" s="9" t="s">
        <v>1040</v>
      </c>
      <c r="F69" s="8" t="s">
        <v>1041</v>
      </c>
      <c r="G69" s="6" t="s">
        <v>32</v>
      </c>
      <c r="H69" s="7" t="s">
        <v>33</v>
      </c>
      <c r="I69" s="9" t="s">
        <v>169</v>
      </c>
      <c r="J69" s="8" t="s">
        <v>170</v>
      </c>
      <c r="K69" s="6" t="s">
        <v>488</v>
      </c>
      <c r="L69" s="8" t="s">
        <v>489</v>
      </c>
    </row>
    <row r="70" spans="1:12" ht="20.25">
      <c r="A70" s="9" t="s">
        <v>1194</v>
      </c>
      <c r="B70" s="8" t="s">
        <v>1195</v>
      </c>
      <c r="C70" s="6" t="s">
        <v>642</v>
      </c>
      <c r="D70" s="7" t="s">
        <v>643</v>
      </c>
      <c r="E70" s="9" t="s">
        <v>1044</v>
      </c>
      <c r="F70" s="8" t="s">
        <v>1045</v>
      </c>
      <c r="G70" s="6" t="s">
        <v>35</v>
      </c>
      <c r="H70" s="7" t="s">
        <v>36</v>
      </c>
      <c r="I70" s="9" t="s">
        <v>173</v>
      </c>
      <c r="J70" s="8" t="s">
        <v>174</v>
      </c>
      <c r="K70" s="6" t="s">
        <v>492</v>
      </c>
      <c r="L70" s="8" t="s">
        <v>493</v>
      </c>
    </row>
    <row r="71" spans="1:12" ht="20.25">
      <c r="A71" s="9" t="s">
        <v>1198</v>
      </c>
      <c r="B71" s="8" t="s">
        <v>1199</v>
      </c>
      <c r="C71" s="6" t="s">
        <v>649</v>
      </c>
      <c r="D71" s="7" t="s">
        <v>650</v>
      </c>
      <c r="E71" s="9" t="s">
        <v>1048</v>
      </c>
      <c r="F71" s="8" t="s">
        <v>1049</v>
      </c>
      <c r="G71" s="6" t="s">
        <v>39</v>
      </c>
      <c r="H71" s="7" t="s">
        <v>40</v>
      </c>
      <c r="I71" s="9" t="s">
        <v>177</v>
      </c>
      <c r="J71" s="8" t="s">
        <v>178</v>
      </c>
      <c r="K71" s="6" t="s">
        <v>925</v>
      </c>
      <c r="L71" s="8" t="s">
        <v>496</v>
      </c>
    </row>
    <row r="72" spans="1:12" ht="20.25">
      <c r="A72" s="9" t="s">
        <v>1202</v>
      </c>
      <c r="B72" s="8" t="s">
        <v>1203</v>
      </c>
      <c r="C72" s="6" t="s">
        <v>1110</v>
      </c>
      <c r="D72" s="7" t="s">
        <v>188</v>
      </c>
      <c r="E72" s="9" t="s">
        <v>1052</v>
      </c>
      <c r="F72" s="8" t="s">
        <v>1053</v>
      </c>
      <c r="G72" s="6" t="s">
        <v>43</v>
      </c>
      <c r="H72" s="7" t="s">
        <v>44</v>
      </c>
      <c r="I72" s="9" t="s">
        <v>369</v>
      </c>
      <c r="J72" s="8" t="s">
        <v>370</v>
      </c>
      <c r="K72" s="6" t="s">
        <v>499</v>
      </c>
      <c r="L72" s="8" t="s">
        <v>500</v>
      </c>
    </row>
    <row r="73" spans="1:12" ht="20.25">
      <c r="A73" s="9" t="s">
        <v>1206</v>
      </c>
      <c r="B73" s="8" t="s">
        <v>1207</v>
      </c>
      <c r="C73" s="6" t="s">
        <v>1111</v>
      </c>
      <c r="D73" s="7" t="s">
        <v>192</v>
      </c>
      <c r="E73" s="9" t="s">
        <v>1056</v>
      </c>
      <c r="F73" s="8" t="s">
        <v>1057</v>
      </c>
      <c r="G73" s="6" t="s">
        <v>54</v>
      </c>
      <c r="H73" s="7" t="s">
        <v>55</v>
      </c>
      <c r="I73" s="9" t="s">
        <v>373</v>
      </c>
      <c r="J73" s="8" t="s">
        <v>374</v>
      </c>
      <c r="K73" s="6" t="s">
        <v>503</v>
      </c>
      <c r="L73" s="8" t="s">
        <v>504</v>
      </c>
    </row>
    <row r="74" spans="1:12" ht="20.25">
      <c r="A74" s="9" t="s">
        <v>1210</v>
      </c>
      <c r="B74" s="8" t="s">
        <v>1211</v>
      </c>
      <c r="C74" s="6" t="s">
        <v>195</v>
      </c>
      <c r="D74" s="7" t="s">
        <v>196</v>
      </c>
      <c r="E74" s="9" t="s">
        <v>1060</v>
      </c>
      <c r="F74" s="8" t="s">
        <v>1061</v>
      </c>
      <c r="G74" s="6" t="s">
        <v>58</v>
      </c>
      <c r="H74" s="7" t="s">
        <v>59</v>
      </c>
      <c r="I74" s="9" t="s">
        <v>377</v>
      </c>
      <c r="J74" s="8" t="s">
        <v>378</v>
      </c>
      <c r="K74" s="6" t="s">
        <v>507</v>
      </c>
      <c r="L74" s="8" t="s">
        <v>508</v>
      </c>
    </row>
    <row r="75" spans="1:12" ht="20.25">
      <c r="A75" s="9" t="s">
        <v>1214</v>
      </c>
      <c r="B75" s="8" t="s">
        <v>1215</v>
      </c>
      <c r="C75" s="6" t="s">
        <v>199</v>
      </c>
      <c r="D75" s="7" t="s">
        <v>200</v>
      </c>
      <c r="E75" s="9" t="s">
        <v>1064</v>
      </c>
      <c r="F75" s="8" t="s">
        <v>1065</v>
      </c>
      <c r="G75" s="6" t="s">
        <v>62</v>
      </c>
      <c r="H75" s="7" t="s">
        <v>63</v>
      </c>
      <c r="I75" s="9" t="s">
        <v>381</v>
      </c>
      <c r="J75" s="8" t="s">
        <v>382</v>
      </c>
      <c r="K75" s="6" t="s">
        <v>511</v>
      </c>
      <c r="L75" s="8" t="s">
        <v>512</v>
      </c>
    </row>
    <row r="76" spans="1:12" ht="20.25">
      <c r="A76" s="9" t="s">
        <v>1218</v>
      </c>
      <c r="B76" s="8" t="s">
        <v>1219</v>
      </c>
      <c r="C76" s="6" t="s">
        <v>203</v>
      </c>
      <c r="D76" s="7" t="s">
        <v>204</v>
      </c>
      <c r="E76" s="9" t="s">
        <v>1068</v>
      </c>
      <c r="F76" s="8" t="s">
        <v>1109</v>
      </c>
      <c r="G76" s="6" t="s">
        <v>66</v>
      </c>
      <c r="H76" s="7" t="s">
        <v>67</v>
      </c>
      <c r="I76" s="9" t="s">
        <v>385</v>
      </c>
      <c r="J76" s="8" t="s">
        <v>386</v>
      </c>
      <c r="K76" s="6" t="s">
        <v>515</v>
      </c>
      <c r="L76" s="8" t="s">
        <v>516</v>
      </c>
    </row>
    <row r="77" spans="1:12" ht="20.25">
      <c r="A77" s="9" t="s">
        <v>1222</v>
      </c>
      <c r="B77" s="8" t="s">
        <v>1223</v>
      </c>
      <c r="C77" s="6" t="s">
        <v>207</v>
      </c>
      <c r="D77" s="7" t="s">
        <v>711</v>
      </c>
      <c r="E77" s="9" t="s">
        <v>1071</v>
      </c>
      <c r="F77" s="8" t="s">
        <v>1072</v>
      </c>
      <c r="G77" s="6" t="s">
        <v>70</v>
      </c>
      <c r="H77" s="7" t="s">
        <v>71</v>
      </c>
      <c r="I77" s="9" t="s">
        <v>389</v>
      </c>
      <c r="J77" s="8" t="s">
        <v>390</v>
      </c>
      <c r="K77" s="6" t="s">
        <v>519</v>
      </c>
      <c r="L77" s="8" t="s">
        <v>520</v>
      </c>
    </row>
    <row r="78" spans="1:12" ht="20.25">
      <c r="A78" s="9" t="s">
        <v>547</v>
      </c>
      <c r="B78" s="8" t="s">
        <v>548</v>
      </c>
      <c r="C78" s="6" t="s">
        <v>714</v>
      </c>
      <c r="D78" s="7" t="s">
        <v>715</v>
      </c>
      <c r="E78" s="9" t="s">
        <v>1075</v>
      </c>
      <c r="F78" s="8" t="s">
        <v>1076</v>
      </c>
      <c r="G78" s="6" t="s">
        <v>74</v>
      </c>
      <c r="H78" s="7" t="s">
        <v>75</v>
      </c>
      <c r="I78" s="9" t="s">
        <v>393</v>
      </c>
      <c r="J78" s="8" t="s">
        <v>394</v>
      </c>
      <c r="K78" s="6" t="s">
        <v>523</v>
      </c>
      <c r="L78" s="8" t="s">
        <v>524</v>
      </c>
    </row>
    <row r="79" spans="1:12" ht="20.25">
      <c r="A79" s="9" t="s">
        <v>551</v>
      </c>
      <c r="B79" s="8" t="s">
        <v>552</v>
      </c>
      <c r="C79" s="6" t="s">
        <v>718</v>
      </c>
      <c r="D79" s="7" t="s">
        <v>719</v>
      </c>
      <c r="E79" s="9" t="s">
        <v>1079</v>
      </c>
      <c r="F79" s="8" t="s">
        <v>1080</v>
      </c>
      <c r="G79" s="6" t="s">
        <v>78</v>
      </c>
      <c r="H79" s="7" t="s">
        <v>79</v>
      </c>
      <c r="I79" s="9" t="s">
        <v>397</v>
      </c>
      <c r="J79" s="8" t="s">
        <v>398</v>
      </c>
      <c r="K79" s="6" t="s">
        <v>527</v>
      </c>
      <c r="L79" s="8" t="s">
        <v>528</v>
      </c>
    </row>
    <row r="80" spans="1:12" ht="20.25">
      <c r="A80" s="9" t="s">
        <v>555</v>
      </c>
      <c r="B80" s="8" t="s">
        <v>556</v>
      </c>
      <c r="C80" s="6" t="s">
        <v>722</v>
      </c>
      <c r="D80" s="7" t="s">
        <v>723</v>
      </c>
      <c r="E80" s="9" t="s">
        <v>1083</v>
      </c>
      <c r="F80" s="8" t="s">
        <v>1084</v>
      </c>
      <c r="G80" s="6" t="s">
        <v>82</v>
      </c>
      <c r="H80" s="7" t="s">
        <v>83</v>
      </c>
      <c r="I80" s="9" t="s">
        <v>400</v>
      </c>
      <c r="J80" s="8" t="s">
        <v>401</v>
      </c>
      <c r="K80" s="6" t="s">
        <v>531</v>
      </c>
      <c r="L80" s="8" t="s">
        <v>532</v>
      </c>
    </row>
    <row r="81" spans="1:12" ht="20.25">
      <c r="A81" s="9" t="s">
        <v>559</v>
      </c>
      <c r="B81" s="8" t="s">
        <v>560</v>
      </c>
      <c r="C81" s="6" t="s">
        <v>931</v>
      </c>
      <c r="D81" s="7" t="s">
        <v>726</v>
      </c>
      <c r="E81" s="9" t="s">
        <v>1087</v>
      </c>
      <c r="F81" s="8" t="s">
        <v>1088</v>
      </c>
      <c r="G81" s="6" t="s">
        <v>86</v>
      </c>
      <c r="H81" s="7" t="s">
        <v>87</v>
      </c>
      <c r="I81" s="9" t="s">
        <v>404</v>
      </c>
      <c r="J81" s="8" t="s">
        <v>405</v>
      </c>
      <c r="K81" s="6" t="s">
        <v>535</v>
      </c>
      <c r="L81" s="8" t="s">
        <v>536</v>
      </c>
    </row>
    <row r="82" spans="1:12" ht="20.25">
      <c r="A82" s="9" t="s">
        <v>563</v>
      </c>
      <c r="B82" s="8" t="s">
        <v>564</v>
      </c>
      <c r="C82" s="6" t="s">
        <v>729</v>
      </c>
      <c r="D82" s="7" t="s">
        <v>730</v>
      </c>
      <c r="E82" s="9" t="s">
        <v>858</v>
      </c>
      <c r="F82" s="8" t="s">
        <v>859</v>
      </c>
      <c r="G82" s="6" t="s">
        <v>90</v>
      </c>
      <c r="H82" s="7" t="s">
        <v>91</v>
      </c>
      <c r="I82" s="9" t="s">
        <v>408</v>
      </c>
      <c r="J82" s="8" t="s">
        <v>409</v>
      </c>
      <c r="K82" s="6" t="s">
        <v>539</v>
      </c>
      <c r="L82" s="8" t="s">
        <v>540</v>
      </c>
    </row>
    <row r="83" spans="1:12" ht="20.25">
      <c r="A83" s="9" t="s">
        <v>566</v>
      </c>
      <c r="B83" s="8" t="s">
        <v>567</v>
      </c>
      <c r="C83" s="6" t="s">
        <v>733</v>
      </c>
      <c r="D83" s="7" t="s">
        <v>932</v>
      </c>
      <c r="E83" s="9" t="s">
        <v>862</v>
      </c>
      <c r="F83" s="8" t="s">
        <v>863</v>
      </c>
      <c r="G83" s="6" t="s">
        <v>94</v>
      </c>
      <c r="H83" s="7" t="s">
        <v>95</v>
      </c>
      <c r="I83" s="9" t="s">
        <v>412</v>
      </c>
      <c r="J83" s="8" t="s">
        <v>413</v>
      </c>
      <c r="K83" s="6"/>
      <c r="L83" s="10"/>
    </row>
    <row r="84" spans="1:12" ht="20.25">
      <c r="A84" s="9" t="s">
        <v>570</v>
      </c>
      <c r="B84" s="8" t="s">
        <v>571</v>
      </c>
      <c r="C84" s="6" t="s">
        <v>736</v>
      </c>
      <c r="D84" s="7" t="s">
        <v>737</v>
      </c>
      <c r="E84" s="9"/>
      <c r="F84" s="10"/>
      <c r="G84" s="6" t="s">
        <v>98</v>
      </c>
      <c r="H84" s="7" t="s">
        <v>99</v>
      </c>
      <c r="I84" s="9" t="s">
        <v>416</v>
      </c>
      <c r="J84" s="8" t="s">
        <v>417</v>
      </c>
      <c r="K84" s="6"/>
      <c r="L84" s="10"/>
    </row>
    <row r="85" spans="1:12" ht="18.75" thickBot="1">
      <c r="A85" s="15"/>
      <c r="B85" s="16"/>
      <c r="C85" s="17"/>
      <c r="D85" s="18"/>
      <c r="E85" s="15"/>
      <c r="F85" s="19"/>
      <c r="G85" s="17"/>
      <c r="H85" s="17"/>
      <c r="I85" s="15"/>
      <c r="J85" s="19"/>
      <c r="K85" s="17"/>
      <c r="L85" s="19"/>
    </row>
  </sheetData>
  <mergeCells count="1">
    <mergeCell ref="A1:M1"/>
  </mergeCells>
  <phoneticPr fontId="0" type="noConversion"/>
  <printOptions horizontalCentered="1" verticalCentered="1" gridLines="1"/>
  <pageMargins left="0.5" right="0.5" top="0.75" bottom="0.75" header="0.5" footer="0.5"/>
  <pageSetup scale="40" orientation="portrait" useFirstPageNumber="1" r:id="rId1"/>
  <headerFooter alignWithMargins="0">
    <oddFooter xml:space="preserve">&amp;L&amp;F
&amp;A&amp;RInstructions
</oddFooter>
  </headerFooter>
  <rowBreaks count="1" manualBreakCount="1">
    <brk id="86"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Number xmlns="927ae2ac-7c75-4273-86ff-1cbd3fbb2041" xsi:nil="true"/>
    <SearchKeywords xmlns="927ae2ac-7c75-4273-86ff-1cbd3fbb2041" xsi:nil="true"/>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GuidanceandPublications xmlns="927ae2ac-7c75-4273-86ff-1cbd3fbb2041">false</GuidanceandPublications>
  </documentManagement>
</p:properties>
</file>

<file path=customXml/itemProps1.xml><?xml version="1.0" encoding="utf-8"?>
<ds:datastoreItem xmlns:ds="http://schemas.openxmlformats.org/officeDocument/2006/customXml" ds:itemID="{38B882FB-6246-4053-9B86-54D3A65FD0AA}"/>
</file>

<file path=customXml/itemProps2.xml><?xml version="1.0" encoding="utf-8"?>
<ds:datastoreItem xmlns:ds="http://schemas.openxmlformats.org/officeDocument/2006/customXml" ds:itemID="{BCC6A804-276F-4CF8-8866-DD48348E9F51}"/>
</file>

<file path=customXml/itemProps3.xml><?xml version="1.0" encoding="utf-8"?>
<ds:datastoreItem xmlns:ds="http://schemas.openxmlformats.org/officeDocument/2006/customXml" ds:itemID="{AC37CAA4-7AB7-4656-8B44-7FB525D34F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LETTER TY22</vt:lpstr>
      <vt:lpstr>Instructions</vt:lpstr>
      <vt:lpstr>PRODUCER INFO </vt:lpstr>
      <vt:lpstr>PRODUCTION INFO</vt:lpstr>
      <vt:lpstr>PARCEL INFO Sect VI</vt:lpstr>
      <vt:lpstr>NEW VI cont'd</vt:lpstr>
      <vt:lpstr>ADDL INFO Sect VII</vt:lpstr>
      <vt:lpstr>SIGNATURE PAGE </vt:lpstr>
      <vt:lpstr>Quadrangles Abbr.</vt:lpstr>
      <vt:lpstr>FORMULAS</vt:lpstr>
      <vt:lpstr>'ADDL INFO Sect VII'!Print_Area</vt:lpstr>
      <vt:lpstr>'COVER LETTER TY22'!Print_Area</vt:lpstr>
      <vt:lpstr>Instructions!Print_Area</vt:lpstr>
      <vt:lpstr>'NEW VI cont''d'!Print_Area</vt:lpstr>
      <vt:lpstr>'PARCEL INFO Sect VI'!Print_Area</vt:lpstr>
      <vt:lpstr>'PRODUCER INFO '!Print_Area</vt:lpstr>
      <vt:lpstr>'Quadrangles Abbr.'!Print_Area</vt:lpstr>
      <vt:lpstr>'SIGNATURE PAGE '!Print_Area</vt:lpstr>
      <vt:lpstr>Instructions!Print_Titles</vt:lpstr>
      <vt:lpstr>'PARCEL INFO Sect VI'!Print_Titles</vt:lpstr>
    </vt:vector>
  </TitlesOfParts>
  <Manager>State Tax Department</Manager>
  <Company>State Tax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MINERALS OTHER THAN COAL</dc:title>
  <dc:subject>OTHER MINERALS</dc:subject>
  <dc:creator>Payne, Travis L</dc:creator>
  <cp:keywords>coal production</cp:keywords>
  <cp:lastModifiedBy>Hammond, Sean M</cp:lastModifiedBy>
  <cp:lastPrinted>2021-02-02T17:56:57Z</cp:lastPrinted>
  <dcterms:created xsi:type="dcterms:W3CDTF">1999-03-26T18:51:25Z</dcterms:created>
  <dcterms:modified xsi:type="dcterms:W3CDTF">2021-02-02T18:00:18Z</dcterms:modified>
  <cp:category>OTHER MINERALS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99</vt:lpwstr>
  </property>
  <property fmtid="{D5CDD505-2E9C-101B-9397-08002B2CF9AE}" pid="3" name="ContentTypeId">
    <vt:lpwstr>0x0101000BDDF872A1182E48A25F3059A7BB6B94</vt:lpwstr>
  </property>
</Properties>
</file>