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081723\Documents\"/>
    </mc:Choice>
  </mc:AlternateContent>
  <xr:revisionPtr revIDLastSave="0" documentId="8_{EBB72821-4527-4DDE-914E-DCB8A7740BC3}" xr6:coauthVersionLast="47" xr6:coauthVersionMax="47" xr10:uidLastSave="{00000000-0000-0000-0000-000000000000}"/>
  <bookViews>
    <workbookView xWindow="-28920" yWindow="-375" windowWidth="29040" windowHeight="15840" xr2:uid="{00000000-000D-0000-FFFF-FFFF00000000}"/>
  </bookViews>
  <sheets>
    <sheet name="Instructions" sheetId="7" r:id="rId1"/>
    <sheet name="Royalty" sheetId="4" r:id="rId2"/>
    <sheet name="Well Age Calculator" sheetId="12" r:id="rId3"/>
    <sheet name="Year to Year Adjustments" sheetId="13" state="hidden" r:id="rId4"/>
    <sheet name="2025 Decline Rates Vertical" sheetId="8" state="hidden" r:id="rId5"/>
    <sheet name="2025 Decline Rates Horizontal" sheetId="9" state="hidden" r:id="rId6"/>
    <sheet name="Reference" sheetId="10" state="hidden" r:id="rId7"/>
    <sheet name="County Number Names" sheetId="11" state="hidden" r:id="rId8"/>
  </sheets>
  <definedNames>
    <definedName name="_xlnm._FilterDatabase" localSheetId="4" hidden="1">'2025 Decline Rates Vertical'!$B$1:$D$1377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2" l="1"/>
  <c r="C1" i="12"/>
  <c r="D1" i="12" s="1"/>
  <c r="B4" i="12" s="1"/>
  <c r="C18" i="4"/>
  <c r="B4" i="13"/>
  <c r="F4" i="12" l="1"/>
  <c r="A54" i="4"/>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E54" i="4"/>
  <c r="J55" i="4"/>
  <c r="J26" i="4" s="1"/>
  <c r="J41" i="4" l="1"/>
  <c r="J33" i="4"/>
  <c r="J25" i="4"/>
  <c r="J49" i="4"/>
  <c r="J40" i="4"/>
  <c r="J32" i="4"/>
  <c r="J47" i="4"/>
  <c r="J39" i="4"/>
  <c r="J24" i="4"/>
  <c r="J46" i="4"/>
  <c r="J38" i="4"/>
  <c r="J30" i="4"/>
  <c r="J31" i="4"/>
  <c r="J53" i="4"/>
  <c r="J45" i="4"/>
  <c r="J37" i="4"/>
  <c r="J29" i="4"/>
  <c r="J52" i="4"/>
  <c r="J44" i="4"/>
  <c r="J36" i="4"/>
  <c r="J28" i="4"/>
  <c r="J48" i="4"/>
  <c r="J51" i="4"/>
  <c r="J43" i="4"/>
  <c r="J35" i="4"/>
  <c r="J27" i="4"/>
  <c r="J50" i="4"/>
  <c r="J42" i="4"/>
  <c r="J34" i="4"/>
  <c r="A2" i="10" l="1"/>
  <c r="B2" i="10" s="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1" i="11"/>
  <c r="F49" i="9" l="1"/>
  <c r="C2" i="10" l="1"/>
  <c r="K62" i="9"/>
  <c r="F62" i="9"/>
  <c r="A62" i="9"/>
  <c r="K61" i="9"/>
  <c r="F61" i="9"/>
  <c r="A61" i="9"/>
  <c r="K60" i="9"/>
  <c r="F60" i="9"/>
  <c r="A60" i="9"/>
  <c r="K59" i="9"/>
  <c r="F59" i="9"/>
  <c r="A59" i="9"/>
  <c r="K58" i="9"/>
  <c r="F58" i="9"/>
  <c r="A58" i="9"/>
  <c r="K57" i="9"/>
  <c r="F57" i="9"/>
  <c r="A57" i="9"/>
  <c r="K56" i="9"/>
  <c r="F56" i="9"/>
  <c r="A56" i="9"/>
  <c r="K55" i="9"/>
  <c r="F55" i="9"/>
  <c r="A55" i="9"/>
  <c r="K54" i="9"/>
  <c r="F54" i="9"/>
  <c r="A54" i="9"/>
  <c r="K53" i="9"/>
  <c r="F53" i="9"/>
  <c r="A53" i="9"/>
  <c r="K52" i="9"/>
  <c r="F52" i="9"/>
  <c r="A52" i="9"/>
  <c r="K51" i="9"/>
  <c r="F51" i="9"/>
  <c r="A51" i="9"/>
  <c r="K50" i="9"/>
  <c r="F50" i="9"/>
  <c r="A50" i="9"/>
  <c r="K49" i="9"/>
  <c r="A49" i="9"/>
  <c r="K48" i="9"/>
  <c r="F48" i="9"/>
  <c r="A48" i="9"/>
  <c r="K47" i="9"/>
  <c r="F47" i="9"/>
  <c r="A47" i="9"/>
  <c r="K46" i="9"/>
  <c r="F46" i="9"/>
  <c r="A46" i="9"/>
  <c r="K45" i="9"/>
  <c r="F45" i="9"/>
  <c r="A45" i="9"/>
  <c r="K44" i="9"/>
  <c r="F44" i="9"/>
  <c r="A44" i="9"/>
  <c r="K43" i="9"/>
  <c r="F43" i="9"/>
  <c r="A43" i="9"/>
  <c r="K42" i="9"/>
  <c r="F42" i="9"/>
  <c r="A42" i="9"/>
  <c r="K41" i="9"/>
  <c r="F41" i="9"/>
  <c r="A41" i="9"/>
  <c r="K40" i="9"/>
  <c r="F40" i="9"/>
  <c r="A40" i="9"/>
  <c r="K39" i="9"/>
  <c r="F39" i="9"/>
  <c r="A39" i="9"/>
  <c r="K38" i="9"/>
  <c r="F38" i="9"/>
  <c r="A38" i="9"/>
  <c r="K37" i="9"/>
  <c r="F37" i="9"/>
  <c r="A37" i="9"/>
  <c r="K36" i="9"/>
  <c r="F36" i="9"/>
  <c r="A36" i="9"/>
  <c r="K35" i="9"/>
  <c r="F35" i="9"/>
  <c r="A35" i="9"/>
  <c r="K34" i="9"/>
  <c r="F34" i="9"/>
  <c r="A34" i="9"/>
  <c r="K33" i="9"/>
  <c r="F33" i="9"/>
  <c r="A33" i="9"/>
  <c r="K32" i="9"/>
  <c r="F32" i="9"/>
  <c r="A32" i="9"/>
  <c r="K31" i="9"/>
  <c r="F31" i="9"/>
  <c r="A31" i="9"/>
  <c r="K30" i="9"/>
  <c r="F30" i="9"/>
  <c r="A30" i="9"/>
  <c r="K29" i="9"/>
  <c r="F29" i="9"/>
  <c r="A29" i="9"/>
  <c r="K28" i="9"/>
  <c r="F28" i="9"/>
  <c r="A28" i="9"/>
  <c r="K27" i="9"/>
  <c r="F27" i="9"/>
  <c r="A27" i="9"/>
  <c r="K26" i="9"/>
  <c r="F26" i="9"/>
  <c r="A26" i="9"/>
  <c r="K25" i="9"/>
  <c r="F25" i="9"/>
  <c r="A25" i="9"/>
  <c r="K24" i="9"/>
  <c r="F24" i="9"/>
  <c r="A24" i="9"/>
  <c r="K23" i="9"/>
  <c r="F23" i="9"/>
  <c r="A23" i="9"/>
  <c r="K22" i="9"/>
  <c r="F22" i="9"/>
  <c r="A22" i="9"/>
  <c r="K21" i="9"/>
  <c r="F21" i="9"/>
  <c r="A21" i="9"/>
  <c r="K20" i="9"/>
  <c r="F20" i="9"/>
  <c r="A20" i="9"/>
  <c r="K19" i="9"/>
  <c r="F19" i="9"/>
  <c r="A19" i="9"/>
  <c r="K18" i="9"/>
  <c r="F18" i="9"/>
  <c r="A18" i="9"/>
  <c r="K17" i="9"/>
  <c r="F17" i="9"/>
  <c r="A17" i="9"/>
  <c r="K16" i="9"/>
  <c r="F16" i="9"/>
  <c r="A16" i="9"/>
  <c r="K15" i="9"/>
  <c r="F15" i="9"/>
  <c r="A15" i="9"/>
  <c r="K14" i="9"/>
  <c r="F14" i="9"/>
  <c r="A14" i="9"/>
  <c r="K13" i="9"/>
  <c r="F13" i="9"/>
  <c r="A13" i="9"/>
  <c r="K12" i="9"/>
  <c r="F12" i="9"/>
  <c r="A12" i="9"/>
  <c r="K11" i="9"/>
  <c r="F11" i="9"/>
  <c r="A11" i="9"/>
  <c r="K10" i="9"/>
  <c r="F10" i="9"/>
  <c r="A10" i="9"/>
  <c r="K9" i="9"/>
  <c r="F9" i="9"/>
  <c r="A9" i="9"/>
  <c r="K8" i="9"/>
  <c r="F8" i="9"/>
  <c r="A8" i="9"/>
  <c r="K7" i="9"/>
  <c r="F7" i="9"/>
  <c r="A7" i="9"/>
  <c r="K6" i="9"/>
  <c r="F6" i="9"/>
  <c r="A6" i="9"/>
  <c r="K5" i="9"/>
  <c r="F5" i="9"/>
  <c r="A5" i="9"/>
  <c r="K4" i="9"/>
  <c r="F4" i="9"/>
  <c r="A4" i="9"/>
  <c r="K3" i="9"/>
  <c r="F3" i="9"/>
  <c r="A3" i="9"/>
  <c r="K2" i="9"/>
  <c r="F2" i="9"/>
  <c r="A2" i="9"/>
  <c r="K1377" i="8"/>
  <c r="F1377" i="8"/>
  <c r="A1377" i="8"/>
  <c r="K1376" i="8"/>
  <c r="F1376" i="8"/>
  <c r="A1376" i="8"/>
  <c r="K1375" i="8"/>
  <c r="F1375" i="8"/>
  <c r="A1375" i="8"/>
  <c r="K1374" i="8"/>
  <c r="F1374" i="8"/>
  <c r="A1374" i="8"/>
  <c r="K1373" i="8"/>
  <c r="F1373" i="8"/>
  <c r="A1373" i="8"/>
  <c r="K1372" i="8"/>
  <c r="F1372" i="8"/>
  <c r="A1372" i="8"/>
  <c r="K1371" i="8"/>
  <c r="F1371" i="8"/>
  <c r="A1371" i="8"/>
  <c r="K1370" i="8"/>
  <c r="F1370" i="8"/>
  <c r="A1370" i="8"/>
  <c r="K1369" i="8"/>
  <c r="F1369" i="8"/>
  <c r="A1369" i="8"/>
  <c r="K1368" i="8"/>
  <c r="F1368" i="8"/>
  <c r="A1368" i="8"/>
  <c r="K1367" i="8"/>
  <c r="F1367" i="8"/>
  <c r="A1367" i="8"/>
  <c r="K1366" i="8"/>
  <c r="F1366" i="8"/>
  <c r="A1366" i="8"/>
  <c r="K1365" i="8"/>
  <c r="F1365" i="8"/>
  <c r="A1365" i="8"/>
  <c r="K1364" i="8"/>
  <c r="F1364" i="8"/>
  <c r="A1364" i="8"/>
  <c r="K1363" i="8"/>
  <c r="F1363" i="8"/>
  <c r="A1363" i="8"/>
  <c r="K1362" i="8"/>
  <c r="F1362" i="8"/>
  <c r="A1362" i="8"/>
  <c r="K1361" i="8"/>
  <c r="F1361" i="8"/>
  <c r="A1361" i="8"/>
  <c r="K1360" i="8"/>
  <c r="F1360" i="8"/>
  <c r="A1360" i="8"/>
  <c r="K1359" i="8"/>
  <c r="F1359" i="8"/>
  <c r="A1359" i="8"/>
  <c r="K1358" i="8"/>
  <c r="F1358" i="8"/>
  <c r="A1358" i="8"/>
  <c r="K1357" i="8"/>
  <c r="F1357" i="8"/>
  <c r="A1357" i="8"/>
  <c r="K1356" i="8"/>
  <c r="F1356" i="8"/>
  <c r="A1356" i="8"/>
  <c r="K1355" i="8"/>
  <c r="F1355" i="8"/>
  <c r="A1355" i="8"/>
  <c r="K1354" i="8"/>
  <c r="F1354" i="8"/>
  <c r="A1354" i="8"/>
  <c r="K1353" i="8"/>
  <c r="F1353" i="8"/>
  <c r="A1353" i="8"/>
  <c r="K1352" i="8"/>
  <c r="F1352" i="8"/>
  <c r="A1352" i="8"/>
  <c r="K1351" i="8"/>
  <c r="F1351" i="8"/>
  <c r="A1351" i="8"/>
  <c r="K1350" i="8"/>
  <c r="F1350" i="8"/>
  <c r="A1350" i="8"/>
  <c r="K1349" i="8"/>
  <c r="F1349" i="8"/>
  <c r="A1349" i="8"/>
  <c r="K1348" i="8"/>
  <c r="F1348" i="8"/>
  <c r="A1348" i="8"/>
  <c r="K1347" i="8"/>
  <c r="F1347" i="8"/>
  <c r="A1347" i="8"/>
  <c r="K1346" i="8"/>
  <c r="F1346" i="8"/>
  <c r="A1346" i="8"/>
  <c r="K1345" i="8"/>
  <c r="F1345" i="8"/>
  <c r="A1345" i="8"/>
  <c r="K1344" i="8"/>
  <c r="F1344" i="8"/>
  <c r="A1344" i="8"/>
  <c r="K1343" i="8"/>
  <c r="F1343" i="8"/>
  <c r="A1343" i="8"/>
  <c r="K1342" i="8"/>
  <c r="F1342" i="8"/>
  <c r="A1342" i="8"/>
  <c r="K1341" i="8"/>
  <c r="F1341" i="8"/>
  <c r="A1341" i="8"/>
  <c r="K1340" i="8"/>
  <c r="F1340" i="8"/>
  <c r="A1340" i="8"/>
  <c r="K1339" i="8"/>
  <c r="F1339" i="8"/>
  <c r="A1339" i="8"/>
  <c r="K1338" i="8"/>
  <c r="F1338" i="8"/>
  <c r="A1338" i="8"/>
  <c r="K1337" i="8"/>
  <c r="F1337" i="8"/>
  <c r="A1337" i="8"/>
  <c r="K1336" i="8"/>
  <c r="F1336" i="8"/>
  <c r="A1336" i="8"/>
  <c r="K1335" i="8"/>
  <c r="F1335" i="8"/>
  <c r="A1335" i="8"/>
  <c r="K1334" i="8"/>
  <c r="F1334" i="8"/>
  <c r="A1334" i="8"/>
  <c r="K1333" i="8"/>
  <c r="F1333" i="8"/>
  <c r="A1333" i="8"/>
  <c r="K1332" i="8"/>
  <c r="F1332" i="8"/>
  <c r="A1332" i="8"/>
  <c r="K1331" i="8"/>
  <c r="F1331" i="8"/>
  <c r="A1331" i="8"/>
  <c r="K1330" i="8"/>
  <c r="F1330" i="8"/>
  <c r="A1330" i="8"/>
  <c r="K1329" i="8"/>
  <c r="F1329" i="8"/>
  <c r="A1329" i="8"/>
  <c r="K1328" i="8"/>
  <c r="F1328" i="8"/>
  <c r="A1328" i="8"/>
  <c r="K1327" i="8"/>
  <c r="F1327" i="8"/>
  <c r="A1327" i="8"/>
  <c r="K1326" i="8"/>
  <c r="F1326" i="8"/>
  <c r="A1326" i="8"/>
  <c r="K1325" i="8"/>
  <c r="F1325" i="8"/>
  <c r="A1325" i="8"/>
  <c r="K1324" i="8"/>
  <c r="F1324" i="8"/>
  <c r="A1324" i="8"/>
  <c r="K1323" i="8"/>
  <c r="F1323" i="8"/>
  <c r="A1323" i="8"/>
  <c r="K1322" i="8"/>
  <c r="F1322" i="8"/>
  <c r="A1322" i="8"/>
  <c r="K1321" i="8"/>
  <c r="F1321" i="8"/>
  <c r="A1321" i="8"/>
  <c r="K1320" i="8"/>
  <c r="F1320" i="8"/>
  <c r="A1320" i="8"/>
  <c r="K1319" i="8"/>
  <c r="F1319" i="8"/>
  <c r="A1319" i="8"/>
  <c r="K1318" i="8"/>
  <c r="F1318" i="8"/>
  <c r="A1318" i="8"/>
  <c r="K1317" i="8"/>
  <c r="F1317" i="8"/>
  <c r="A1317" i="8"/>
  <c r="K1316" i="8"/>
  <c r="F1316" i="8"/>
  <c r="A1316" i="8"/>
  <c r="K1315" i="8"/>
  <c r="F1315" i="8"/>
  <c r="A1315" i="8"/>
  <c r="K1314" i="8"/>
  <c r="F1314" i="8"/>
  <c r="A1314" i="8"/>
  <c r="K1313" i="8"/>
  <c r="F1313" i="8"/>
  <c r="A1313" i="8"/>
  <c r="K1312" i="8"/>
  <c r="F1312" i="8"/>
  <c r="A1312" i="8"/>
  <c r="K1311" i="8"/>
  <c r="F1311" i="8"/>
  <c r="A1311" i="8"/>
  <c r="K1310" i="8"/>
  <c r="F1310" i="8"/>
  <c r="A1310" i="8"/>
  <c r="K1309" i="8"/>
  <c r="F1309" i="8"/>
  <c r="A1309" i="8"/>
  <c r="K1308" i="8"/>
  <c r="F1308" i="8"/>
  <c r="A1308" i="8"/>
  <c r="K1307" i="8"/>
  <c r="F1307" i="8"/>
  <c r="A1307" i="8"/>
  <c r="K1306" i="8"/>
  <c r="F1306" i="8"/>
  <c r="A1306" i="8"/>
  <c r="K1305" i="8"/>
  <c r="F1305" i="8"/>
  <c r="A1305" i="8"/>
  <c r="K1304" i="8"/>
  <c r="F1304" i="8"/>
  <c r="A1304" i="8"/>
  <c r="K1303" i="8"/>
  <c r="F1303" i="8"/>
  <c r="A1303" i="8"/>
  <c r="K1302" i="8"/>
  <c r="F1302" i="8"/>
  <c r="A1302" i="8"/>
  <c r="K1301" i="8"/>
  <c r="F1301" i="8"/>
  <c r="A1301" i="8"/>
  <c r="K1300" i="8"/>
  <c r="F1300" i="8"/>
  <c r="A1300" i="8"/>
  <c r="K1299" i="8"/>
  <c r="F1299" i="8"/>
  <c r="A1299" i="8"/>
  <c r="K1298" i="8"/>
  <c r="F1298" i="8"/>
  <c r="A1298" i="8"/>
  <c r="K1297" i="8"/>
  <c r="F1297" i="8"/>
  <c r="A1297" i="8"/>
  <c r="K1296" i="8"/>
  <c r="F1296" i="8"/>
  <c r="A1296" i="8"/>
  <c r="K1295" i="8"/>
  <c r="F1295" i="8"/>
  <c r="A1295" i="8"/>
  <c r="K1294" i="8"/>
  <c r="F1294" i="8"/>
  <c r="A1294" i="8"/>
  <c r="K1293" i="8"/>
  <c r="F1293" i="8"/>
  <c r="A1293" i="8"/>
  <c r="K1292" i="8"/>
  <c r="F1292" i="8"/>
  <c r="A1292" i="8"/>
  <c r="K1291" i="8"/>
  <c r="F1291" i="8"/>
  <c r="A1291" i="8"/>
  <c r="K1290" i="8"/>
  <c r="F1290" i="8"/>
  <c r="A1290" i="8"/>
  <c r="K1289" i="8"/>
  <c r="F1289" i="8"/>
  <c r="A1289" i="8"/>
  <c r="K1288" i="8"/>
  <c r="F1288" i="8"/>
  <c r="A1288" i="8"/>
  <c r="K1287" i="8"/>
  <c r="F1287" i="8"/>
  <c r="A1287" i="8"/>
  <c r="K1286" i="8"/>
  <c r="F1286" i="8"/>
  <c r="A1286" i="8"/>
  <c r="K1285" i="8"/>
  <c r="F1285" i="8"/>
  <c r="A1285" i="8"/>
  <c r="K1284" i="8"/>
  <c r="F1284" i="8"/>
  <c r="A1284" i="8"/>
  <c r="K1283" i="8"/>
  <c r="F1283" i="8"/>
  <c r="A1283" i="8"/>
  <c r="K1282" i="8"/>
  <c r="F1282" i="8"/>
  <c r="A1282" i="8"/>
  <c r="K1281" i="8"/>
  <c r="F1281" i="8"/>
  <c r="A1281" i="8"/>
  <c r="K1280" i="8"/>
  <c r="F1280" i="8"/>
  <c r="A1280" i="8"/>
  <c r="K1279" i="8"/>
  <c r="F1279" i="8"/>
  <c r="A1279" i="8"/>
  <c r="K1278" i="8"/>
  <c r="F1278" i="8"/>
  <c r="A1278" i="8"/>
  <c r="K1277" i="8"/>
  <c r="F1277" i="8"/>
  <c r="A1277" i="8"/>
  <c r="K1276" i="8"/>
  <c r="F1276" i="8"/>
  <c r="A1276" i="8"/>
  <c r="K1275" i="8"/>
  <c r="F1275" i="8"/>
  <c r="A1275" i="8"/>
  <c r="K1274" i="8"/>
  <c r="F1274" i="8"/>
  <c r="A1274" i="8"/>
  <c r="K1273" i="8"/>
  <c r="F1273" i="8"/>
  <c r="A1273" i="8"/>
  <c r="K1272" i="8"/>
  <c r="F1272" i="8"/>
  <c r="A1272" i="8"/>
  <c r="K1271" i="8"/>
  <c r="F1271" i="8"/>
  <c r="A1271" i="8"/>
  <c r="K1270" i="8"/>
  <c r="F1270" i="8"/>
  <c r="A1270" i="8"/>
  <c r="K1269" i="8"/>
  <c r="F1269" i="8"/>
  <c r="A1269" i="8"/>
  <c r="K1268" i="8"/>
  <c r="F1268" i="8"/>
  <c r="A1268" i="8"/>
  <c r="K1267" i="8"/>
  <c r="F1267" i="8"/>
  <c r="A1267" i="8"/>
  <c r="K1266" i="8"/>
  <c r="F1266" i="8"/>
  <c r="A1266" i="8"/>
  <c r="K1265" i="8"/>
  <c r="F1265" i="8"/>
  <c r="A1265" i="8"/>
  <c r="K1264" i="8"/>
  <c r="F1264" i="8"/>
  <c r="A1264" i="8"/>
  <c r="K1263" i="8"/>
  <c r="F1263" i="8"/>
  <c r="A1263" i="8"/>
  <c r="K1262" i="8"/>
  <c r="F1262" i="8"/>
  <c r="A1262" i="8"/>
  <c r="K1261" i="8"/>
  <c r="F1261" i="8"/>
  <c r="A1261" i="8"/>
  <c r="K1260" i="8"/>
  <c r="F1260" i="8"/>
  <c r="A1260" i="8"/>
  <c r="K1259" i="8"/>
  <c r="F1259" i="8"/>
  <c r="A1259" i="8"/>
  <c r="K1258" i="8"/>
  <c r="F1258" i="8"/>
  <c r="A1258" i="8"/>
  <c r="K1257" i="8"/>
  <c r="F1257" i="8"/>
  <c r="A1257" i="8"/>
  <c r="K1256" i="8"/>
  <c r="F1256" i="8"/>
  <c r="A1256" i="8"/>
  <c r="K1255" i="8"/>
  <c r="F1255" i="8"/>
  <c r="A1255" i="8"/>
  <c r="K1254" i="8"/>
  <c r="F1254" i="8"/>
  <c r="A1254" i="8"/>
  <c r="K1253" i="8"/>
  <c r="F1253" i="8"/>
  <c r="A1253" i="8"/>
  <c r="K1252" i="8"/>
  <c r="F1252" i="8"/>
  <c r="A1252" i="8"/>
  <c r="K1251" i="8"/>
  <c r="F1251" i="8"/>
  <c r="A1251" i="8"/>
  <c r="K1250" i="8"/>
  <c r="F1250" i="8"/>
  <c r="A1250" i="8"/>
  <c r="K1249" i="8"/>
  <c r="F1249" i="8"/>
  <c r="A1249" i="8"/>
  <c r="K1248" i="8"/>
  <c r="F1248" i="8"/>
  <c r="A1248" i="8"/>
  <c r="K1247" i="8"/>
  <c r="F1247" i="8"/>
  <c r="A1247" i="8"/>
  <c r="K1246" i="8"/>
  <c r="F1246" i="8"/>
  <c r="A1246" i="8"/>
  <c r="K1245" i="8"/>
  <c r="F1245" i="8"/>
  <c r="A1245" i="8"/>
  <c r="K1244" i="8"/>
  <c r="F1244" i="8"/>
  <c r="A1244" i="8"/>
  <c r="K1243" i="8"/>
  <c r="F1243" i="8"/>
  <c r="A1243" i="8"/>
  <c r="K1242" i="8"/>
  <c r="F1242" i="8"/>
  <c r="A1242" i="8"/>
  <c r="K1241" i="8"/>
  <c r="F1241" i="8"/>
  <c r="A1241" i="8"/>
  <c r="K1240" i="8"/>
  <c r="F1240" i="8"/>
  <c r="A1240" i="8"/>
  <c r="K1239" i="8"/>
  <c r="F1239" i="8"/>
  <c r="A1239" i="8"/>
  <c r="K1238" i="8"/>
  <c r="F1238" i="8"/>
  <c r="A1238" i="8"/>
  <c r="K1237" i="8"/>
  <c r="F1237" i="8"/>
  <c r="A1237" i="8"/>
  <c r="K1236" i="8"/>
  <c r="F1236" i="8"/>
  <c r="A1236" i="8"/>
  <c r="K1235" i="8"/>
  <c r="F1235" i="8"/>
  <c r="A1235" i="8"/>
  <c r="K1234" i="8"/>
  <c r="F1234" i="8"/>
  <c r="A1234" i="8"/>
  <c r="K1233" i="8"/>
  <c r="F1233" i="8"/>
  <c r="A1233" i="8"/>
  <c r="K1232" i="8"/>
  <c r="F1232" i="8"/>
  <c r="A1232" i="8"/>
  <c r="K1231" i="8"/>
  <c r="F1231" i="8"/>
  <c r="A1231" i="8"/>
  <c r="K1230" i="8"/>
  <c r="F1230" i="8"/>
  <c r="A1230" i="8"/>
  <c r="K1229" i="8"/>
  <c r="F1229" i="8"/>
  <c r="A1229" i="8"/>
  <c r="K1228" i="8"/>
  <c r="F1228" i="8"/>
  <c r="A1228" i="8"/>
  <c r="K1227" i="8"/>
  <c r="F1227" i="8"/>
  <c r="A1227" i="8"/>
  <c r="K1226" i="8"/>
  <c r="F1226" i="8"/>
  <c r="A1226" i="8"/>
  <c r="K1225" i="8"/>
  <c r="F1225" i="8"/>
  <c r="A1225" i="8"/>
  <c r="K1224" i="8"/>
  <c r="F1224" i="8"/>
  <c r="A1224" i="8"/>
  <c r="K1223" i="8"/>
  <c r="F1223" i="8"/>
  <c r="A1223" i="8"/>
  <c r="K1222" i="8"/>
  <c r="F1222" i="8"/>
  <c r="A1222" i="8"/>
  <c r="K1221" i="8"/>
  <c r="F1221" i="8"/>
  <c r="A1221" i="8"/>
  <c r="K1220" i="8"/>
  <c r="F1220" i="8"/>
  <c r="A1220" i="8"/>
  <c r="K1219" i="8"/>
  <c r="F1219" i="8"/>
  <c r="A1219" i="8"/>
  <c r="K1218" i="8"/>
  <c r="F1218" i="8"/>
  <c r="A1218" i="8"/>
  <c r="K1217" i="8"/>
  <c r="F1217" i="8"/>
  <c r="A1217" i="8"/>
  <c r="K1216" i="8"/>
  <c r="F1216" i="8"/>
  <c r="A1216" i="8"/>
  <c r="K1215" i="8"/>
  <c r="F1215" i="8"/>
  <c r="A1215" i="8"/>
  <c r="K1214" i="8"/>
  <c r="F1214" i="8"/>
  <c r="A1214" i="8"/>
  <c r="K1213" i="8"/>
  <c r="F1213" i="8"/>
  <c r="A1213" i="8"/>
  <c r="K1212" i="8"/>
  <c r="F1212" i="8"/>
  <c r="A1212" i="8"/>
  <c r="K1211" i="8"/>
  <c r="F1211" i="8"/>
  <c r="A1211" i="8"/>
  <c r="K1210" i="8"/>
  <c r="F1210" i="8"/>
  <c r="A1210" i="8"/>
  <c r="K1209" i="8"/>
  <c r="F1209" i="8"/>
  <c r="A1209" i="8"/>
  <c r="K1208" i="8"/>
  <c r="F1208" i="8"/>
  <c r="A1208" i="8"/>
  <c r="K1207" i="8"/>
  <c r="F1207" i="8"/>
  <c r="A1207" i="8"/>
  <c r="K1206" i="8"/>
  <c r="F1206" i="8"/>
  <c r="A1206" i="8"/>
  <c r="K1205" i="8"/>
  <c r="F1205" i="8"/>
  <c r="A1205" i="8"/>
  <c r="K1204" i="8"/>
  <c r="F1204" i="8"/>
  <c r="A1204" i="8"/>
  <c r="K1203" i="8"/>
  <c r="F1203" i="8"/>
  <c r="A1203" i="8"/>
  <c r="K1202" i="8"/>
  <c r="F1202" i="8"/>
  <c r="A1202" i="8"/>
  <c r="K1201" i="8"/>
  <c r="F1201" i="8"/>
  <c r="A1201" i="8"/>
  <c r="K1200" i="8"/>
  <c r="F1200" i="8"/>
  <c r="A1200" i="8"/>
  <c r="K1199" i="8"/>
  <c r="F1199" i="8"/>
  <c r="A1199" i="8"/>
  <c r="K1198" i="8"/>
  <c r="F1198" i="8"/>
  <c r="A1198" i="8"/>
  <c r="K1197" i="8"/>
  <c r="F1197" i="8"/>
  <c r="A1197" i="8"/>
  <c r="K1196" i="8"/>
  <c r="F1196" i="8"/>
  <c r="A1196" i="8"/>
  <c r="K1195" i="8"/>
  <c r="F1195" i="8"/>
  <c r="A1195" i="8"/>
  <c r="K1194" i="8"/>
  <c r="F1194" i="8"/>
  <c r="A1194" i="8"/>
  <c r="K1193" i="8"/>
  <c r="F1193" i="8"/>
  <c r="A1193" i="8"/>
  <c r="K1192" i="8"/>
  <c r="F1192" i="8"/>
  <c r="A1192" i="8"/>
  <c r="K1191" i="8"/>
  <c r="F1191" i="8"/>
  <c r="A1191" i="8"/>
  <c r="K1190" i="8"/>
  <c r="F1190" i="8"/>
  <c r="A1190" i="8"/>
  <c r="K1189" i="8"/>
  <c r="F1189" i="8"/>
  <c r="A1189" i="8"/>
  <c r="K1188" i="8"/>
  <c r="F1188" i="8"/>
  <c r="A1188" i="8"/>
  <c r="K1187" i="8"/>
  <c r="F1187" i="8"/>
  <c r="A1187" i="8"/>
  <c r="K1186" i="8"/>
  <c r="F1186" i="8"/>
  <c r="A1186" i="8"/>
  <c r="K1185" i="8"/>
  <c r="F1185" i="8"/>
  <c r="A1185" i="8"/>
  <c r="K1184" i="8"/>
  <c r="F1184" i="8"/>
  <c r="A1184" i="8"/>
  <c r="K1183" i="8"/>
  <c r="F1183" i="8"/>
  <c r="A1183" i="8"/>
  <c r="K1182" i="8"/>
  <c r="F1182" i="8"/>
  <c r="A1182" i="8"/>
  <c r="K1181" i="8"/>
  <c r="F1181" i="8"/>
  <c r="A1181" i="8"/>
  <c r="K1180" i="8"/>
  <c r="F1180" i="8"/>
  <c r="A1180" i="8"/>
  <c r="K1179" i="8"/>
  <c r="F1179" i="8"/>
  <c r="A1179" i="8"/>
  <c r="K1178" i="8"/>
  <c r="F1178" i="8"/>
  <c r="A1178" i="8"/>
  <c r="K1177" i="8"/>
  <c r="F1177" i="8"/>
  <c r="A1177" i="8"/>
  <c r="K1176" i="8"/>
  <c r="F1176" i="8"/>
  <c r="A1176" i="8"/>
  <c r="K1175" i="8"/>
  <c r="F1175" i="8"/>
  <c r="A1175" i="8"/>
  <c r="K1174" i="8"/>
  <c r="F1174" i="8"/>
  <c r="A1174" i="8"/>
  <c r="K1173" i="8"/>
  <c r="F1173" i="8"/>
  <c r="A1173" i="8"/>
  <c r="K1172" i="8"/>
  <c r="F1172" i="8"/>
  <c r="A1172" i="8"/>
  <c r="K1171" i="8"/>
  <c r="F1171" i="8"/>
  <c r="A1171" i="8"/>
  <c r="K1170" i="8"/>
  <c r="F1170" i="8"/>
  <c r="A1170" i="8"/>
  <c r="K1169" i="8"/>
  <c r="F1169" i="8"/>
  <c r="A1169" i="8"/>
  <c r="K1168" i="8"/>
  <c r="F1168" i="8"/>
  <c r="A1168" i="8"/>
  <c r="K1167" i="8"/>
  <c r="F1167" i="8"/>
  <c r="A1167" i="8"/>
  <c r="K1166" i="8"/>
  <c r="F1166" i="8"/>
  <c r="A1166" i="8"/>
  <c r="K1165" i="8"/>
  <c r="F1165" i="8"/>
  <c r="A1165" i="8"/>
  <c r="K1164" i="8"/>
  <c r="F1164" i="8"/>
  <c r="A1164" i="8"/>
  <c r="K1163" i="8"/>
  <c r="F1163" i="8"/>
  <c r="A1163" i="8"/>
  <c r="K1162" i="8"/>
  <c r="F1162" i="8"/>
  <c r="A1162" i="8"/>
  <c r="K1161" i="8"/>
  <c r="F1161" i="8"/>
  <c r="A1161" i="8"/>
  <c r="K1160" i="8"/>
  <c r="F1160" i="8"/>
  <c r="A1160" i="8"/>
  <c r="K1159" i="8"/>
  <c r="F1159" i="8"/>
  <c r="A1159" i="8"/>
  <c r="K1158" i="8"/>
  <c r="F1158" i="8"/>
  <c r="A1158" i="8"/>
  <c r="K1157" i="8"/>
  <c r="F1157" i="8"/>
  <c r="A1157" i="8"/>
  <c r="K1156" i="8"/>
  <c r="F1156" i="8"/>
  <c r="A1156" i="8"/>
  <c r="K1155" i="8"/>
  <c r="F1155" i="8"/>
  <c r="A1155" i="8"/>
  <c r="K1154" i="8"/>
  <c r="F1154" i="8"/>
  <c r="A1154" i="8"/>
  <c r="K1153" i="8"/>
  <c r="F1153" i="8"/>
  <c r="A1153" i="8"/>
  <c r="K1152" i="8"/>
  <c r="F1152" i="8"/>
  <c r="A1152" i="8"/>
  <c r="K1151" i="8"/>
  <c r="F1151" i="8"/>
  <c r="A1151" i="8"/>
  <c r="K1150" i="8"/>
  <c r="F1150" i="8"/>
  <c r="A1150" i="8"/>
  <c r="K1149" i="8"/>
  <c r="F1149" i="8"/>
  <c r="A1149" i="8"/>
  <c r="K1148" i="8"/>
  <c r="F1148" i="8"/>
  <c r="A1148" i="8"/>
  <c r="K1147" i="8"/>
  <c r="F1147" i="8"/>
  <c r="A1147" i="8"/>
  <c r="K1146" i="8"/>
  <c r="F1146" i="8"/>
  <c r="A1146" i="8"/>
  <c r="K1145" i="8"/>
  <c r="F1145" i="8"/>
  <c r="A1145" i="8"/>
  <c r="K1144" i="8"/>
  <c r="F1144" i="8"/>
  <c r="A1144" i="8"/>
  <c r="K1143" i="8"/>
  <c r="F1143" i="8"/>
  <c r="A1143" i="8"/>
  <c r="K1142" i="8"/>
  <c r="F1142" i="8"/>
  <c r="A1142" i="8"/>
  <c r="K1141" i="8"/>
  <c r="F1141" i="8"/>
  <c r="A1141" i="8"/>
  <c r="K1140" i="8"/>
  <c r="F1140" i="8"/>
  <c r="A1140" i="8"/>
  <c r="K1139" i="8"/>
  <c r="F1139" i="8"/>
  <c r="A1139" i="8"/>
  <c r="K1138" i="8"/>
  <c r="F1138" i="8"/>
  <c r="A1138" i="8"/>
  <c r="K1137" i="8"/>
  <c r="F1137" i="8"/>
  <c r="A1137" i="8"/>
  <c r="K1136" i="8"/>
  <c r="F1136" i="8"/>
  <c r="A1136" i="8"/>
  <c r="K1135" i="8"/>
  <c r="F1135" i="8"/>
  <c r="A1135" i="8"/>
  <c r="K1134" i="8"/>
  <c r="F1134" i="8"/>
  <c r="A1134" i="8"/>
  <c r="K1133" i="8"/>
  <c r="F1133" i="8"/>
  <c r="A1133" i="8"/>
  <c r="K1132" i="8"/>
  <c r="F1132" i="8"/>
  <c r="A1132" i="8"/>
  <c r="K1131" i="8"/>
  <c r="F1131" i="8"/>
  <c r="A1131" i="8"/>
  <c r="K1130" i="8"/>
  <c r="F1130" i="8"/>
  <c r="A1130" i="8"/>
  <c r="K1129" i="8"/>
  <c r="F1129" i="8"/>
  <c r="A1129" i="8"/>
  <c r="K1128" i="8"/>
  <c r="F1128" i="8"/>
  <c r="A1128" i="8"/>
  <c r="K1127" i="8"/>
  <c r="F1127" i="8"/>
  <c r="A1127" i="8"/>
  <c r="K1126" i="8"/>
  <c r="F1126" i="8"/>
  <c r="A1126" i="8"/>
  <c r="K1125" i="8"/>
  <c r="F1125" i="8"/>
  <c r="A1125" i="8"/>
  <c r="K1124" i="8"/>
  <c r="F1124" i="8"/>
  <c r="A1124" i="8"/>
  <c r="K1123" i="8"/>
  <c r="F1123" i="8"/>
  <c r="A1123" i="8"/>
  <c r="K1122" i="8"/>
  <c r="F1122" i="8"/>
  <c r="A1122" i="8"/>
  <c r="K1121" i="8"/>
  <c r="F1121" i="8"/>
  <c r="A1121" i="8"/>
  <c r="K1120" i="8"/>
  <c r="F1120" i="8"/>
  <c r="A1120" i="8"/>
  <c r="K1119" i="8"/>
  <c r="F1119" i="8"/>
  <c r="A1119" i="8"/>
  <c r="K1118" i="8"/>
  <c r="F1118" i="8"/>
  <c r="A1118" i="8"/>
  <c r="K1117" i="8"/>
  <c r="F1117" i="8"/>
  <c r="A1117" i="8"/>
  <c r="K1116" i="8"/>
  <c r="F1116" i="8"/>
  <c r="A1116" i="8"/>
  <c r="K1115" i="8"/>
  <c r="F1115" i="8"/>
  <c r="A1115" i="8"/>
  <c r="K1114" i="8"/>
  <c r="F1114" i="8"/>
  <c r="A1114" i="8"/>
  <c r="K1113" i="8"/>
  <c r="F1113" i="8"/>
  <c r="A1113" i="8"/>
  <c r="K1112" i="8"/>
  <c r="F1112" i="8"/>
  <c r="A1112" i="8"/>
  <c r="K1111" i="8"/>
  <c r="F1111" i="8"/>
  <c r="A1111" i="8"/>
  <c r="K1110" i="8"/>
  <c r="F1110" i="8"/>
  <c r="A1110" i="8"/>
  <c r="K1109" i="8"/>
  <c r="F1109" i="8"/>
  <c r="A1109" i="8"/>
  <c r="K1108" i="8"/>
  <c r="F1108" i="8"/>
  <c r="A1108" i="8"/>
  <c r="K1107" i="8"/>
  <c r="F1107" i="8"/>
  <c r="A1107" i="8"/>
  <c r="K1106" i="8"/>
  <c r="F1106" i="8"/>
  <c r="A1106" i="8"/>
  <c r="K1105" i="8"/>
  <c r="F1105" i="8"/>
  <c r="A1105" i="8"/>
  <c r="K1104" i="8"/>
  <c r="F1104" i="8"/>
  <c r="A1104" i="8"/>
  <c r="K1103" i="8"/>
  <c r="F1103" i="8"/>
  <c r="A1103" i="8"/>
  <c r="K1102" i="8"/>
  <c r="F1102" i="8"/>
  <c r="A1102" i="8"/>
  <c r="K1101" i="8"/>
  <c r="F1101" i="8"/>
  <c r="A1101" i="8"/>
  <c r="K1100" i="8"/>
  <c r="F1100" i="8"/>
  <c r="A1100" i="8"/>
  <c r="K1099" i="8"/>
  <c r="F1099" i="8"/>
  <c r="A1099" i="8"/>
  <c r="K1098" i="8"/>
  <c r="F1098" i="8"/>
  <c r="A1098" i="8"/>
  <c r="K1097" i="8"/>
  <c r="F1097" i="8"/>
  <c r="A1097" i="8"/>
  <c r="K1096" i="8"/>
  <c r="F1096" i="8"/>
  <c r="A1096" i="8"/>
  <c r="K1095" i="8"/>
  <c r="F1095" i="8"/>
  <c r="A1095" i="8"/>
  <c r="K1094" i="8"/>
  <c r="F1094" i="8"/>
  <c r="A1094" i="8"/>
  <c r="K1093" i="8"/>
  <c r="F1093" i="8"/>
  <c r="A1093" i="8"/>
  <c r="K1092" i="8"/>
  <c r="F1092" i="8"/>
  <c r="A1092" i="8"/>
  <c r="K1091" i="8"/>
  <c r="F1091" i="8"/>
  <c r="A1091" i="8"/>
  <c r="K1090" i="8"/>
  <c r="F1090" i="8"/>
  <c r="A1090" i="8"/>
  <c r="K1089" i="8"/>
  <c r="F1089" i="8"/>
  <c r="A1089" i="8"/>
  <c r="K1088" i="8"/>
  <c r="F1088" i="8"/>
  <c r="A1088" i="8"/>
  <c r="K1087" i="8"/>
  <c r="F1087" i="8"/>
  <c r="A1087" i="8"/>
  <c r="K1086" i="8"/>
  <c r="F1086" i="8"/>
  <c r="A1086" i="8"/>
  <c r="K1085" i="8"/>
  <c r="F1085" i="8"/>
  <c r="A1085" i="8"/>
  <c r="K1084" i="8"/>
  <c r="F1084" i="8"/>
  <c r="A1084" i="8"/>
  <c r="K1083" i="8"/>
  <c r="F1083" i="8"/>
  <c r="A1083" i="8"/>
  <c r="K1082" i="8"/>
  <c r="F1082" i="8"/>
  <c r="A1082" i="8"/>
  <c r="K1081" i="8"/>
  <c r="F1081" i="8"/>
  <c r="A1081" i="8"/>
  <c r="K1080" i="8"/>
  <c r="F1080" i="8"/>
  <c r="A1080" i="8"/>
  <c r="K1079" i="8"/>
  <c r="F1079" i="8"/>
  <c r="A1079" i="8"/>
  <c r="K1078" i="8"/>
  <c r="F1078" i="8"/>
  <c r="A1078" i="8"/>
  <c r="K1077" i="8"/>
  <c r="F1077" i="8"/>
  <c r="A1077" i="8"/>
  <c r="K1076" i="8"/>
  <c r="F1076" i="8"/>
  <c r="A1076" i="8"/>
  <c r="K1075" i="8"/>
  <c r="F1075" i="8"/>
  <c r="A1075" i="8"/>
  <c r="K1074" i="8"/>
  <c r="F1074" i="8"/>
  <c r="A1074" i="8"/>
  <c r="K1073" i="8"/>
  <c r="F1073" i="8"/>
  <c r="A1073" i="8"/>
  <c r="K1072" i="8"/>
  <c r="F1072" i="8"/>
  <c r="A1072" i="8"/>
  <c r="K1071" i="8"/>
  <c r="F1071" i="8"/>
  <c r="A1071" i="8"/>
  <c r="K1070" i="8"/>
  <c r="F1070" i="8"/>
  <c r="A1070" i="8"/>
  <c r="K1069" i="8"/>
  <c r="F1069" i="8"/>
  <c r="A1069" i="8"/>
  <c r="K1068" i="8"/>
  <c r="F1068" i="8"/>
  <c r="A1068" i="8"/>
  <c r="K1067" i="8"/>
  <c r="F1067" i="8"/>
  <c r="A1067" i="8"/>
  <c r="K1066" i="8"/>
  <c r="F1066" i="8"/>
  <c r="A1066" i="8"/>
  <c r="K1065" i="8"/>
  <c r="F1065" i="8"/>
  <c r="A1065" i="8"/>
  <c r="K1064" i="8"/>
  <c r="F1064" i="8"/>
  <c r="A1064" i="8"/>
  <c r="K1063" i="8"/>
  <c r="F1063" i="8"/>
  <c r="A1063" i="8"/>
  <c r="K1062" i="8"/>
  <c r="F1062" i="8"/>
  <c r="A1062" i="8"/>
  <c r="K1061" i="8"/>
  <c r="F1061" i="8"/>
  <c r="A1061" i="8"/>
  <c r="K1060" i="8"/>
  <c r="F1060" i="8"/>
  <c r="A1060" i="8"/>
  <c r="K1059" i="8"/>
  <c r="F1059" i="8"/>
  <c r="A1059" i="8"/>
  <c r="K1058" i="8"/>
  <c r="F1058" i="8"/>
  <c r="A1058" i="8"/>
  <c r="K1057" i="8"/>
  <c r="F1057" i="8"/>
  <c r="A1057" i="8"/>
  <c r="K1056" i="8"/>
  <c r="F1056" i="8"/>
  <c r="A1056" i="8"/>
  <c r="K1055" i="8"/>
  <c r="F1055" i="8"/>
  <c r="A1055" i="8"/>
  <c r="K1054" i="8"/>
  <c r="F1054" i="8"/>
  <c r="A1054" i="8"/>
  <c r="K1053" i="8"/>
  <c r="F1053" i="8"/>
  <c r="A1053" i="8"/>
  <c r="K1052" i="8"/>
  <c r="F1052" i="8"/>
  <c r="A1052" i="8"/>
  <c r="K1051" i="8"/>
  <c r="F1051" i="8"/>
  <c r="A1051" i="8"/>
  <c r="K1050" i="8"/>
  <c r="F1050" i="8"/>
  <c r="A1050" i="8"/>
  <c r="K1049" i="8"/>
  <c r="F1049" i="8"/>
  <c r="A1049" i="8"/>
  <c r="K1048" i="8"/>
  <c r="F1048" i="8"/>
  <c r="A1048" i="8"/>
  <c r="K1047" i="8"/>
  <c r="F1047" i="8"/>
  <c r="A1047" i="8"/>
  <c r="K1046" i="8"/>
  <c r="F1046" i="8"/>
  <c r="A1046" i="8"/>
  <c r="K1045" i="8"/>
  <c r="F1045" i="8"/>
  <c r="A1045" i="8"/>
  <c r="K1044" i="8"/>
  <c r="F1044" i="8"/>
  <c r="A1044" i="8"/>
  <c r="K1043" i="8"/>
  <c r="F1043" i="8"/>
  <c r="A1043" i="8"/>
  <c r="K1042" i="8"/>
  <c r="F1042" i="8"/>
  <c r="A1042" i="8"/>
  <c r="K1041" i="8"/>
  <c r="F1041" i="8"/>
  <c r="A1041" i="8"/>
  <c r="K1040" i="8"/>
  <c r="F1040" i="8"/>
  <c r="A1040" i="8"/>
  <c r="K1039" i="8"/>
  <c r="F1039" i="8"/>
  <c r="A1039" i="8"/>
  <c r="K1038" i="8"/>
  <c r="F1038" i="8"/>
  <c r="A1038" i="8"/>
  <c r="K1037" i="8"/>
  <c r="F1037" i="8"/>
  <c r="A1037" i="8"/>
  <c r="K1036" i="8"/>
  <c r="F1036" i="8"/>
  <c r="A1036" i="8"/>
  <c r="K1035" i="8"/>
  <c r="F1035" i="8"/>
  <c r="A1035" i="8"/>
  <c r="K1034" i="8"/>
  <c r="F1034" i="8"/>
  <c r="A1034" i="8"/>
  <c r="K1033" i="8"/>
  <c r="F1033" i="8"/>
  <c r="A1033" i="8"/>
  <c r="K1032" i="8"/>
  <c r="F1032" i="8"/>
  <c r="A1032" i="8"/>
  <c r="K1031" i="8"/>
  <c r="F1031" i="8"/>
  <c r="A1031" i="8"/>
  <c r="K1030" i="8"/>
  <c r="F1030" i="8"/>
  <c r="A1030" i="8"/>
  <c r="K1029" i="8"/>
  <c r="F1029" i="8"/>
  <c r="A1029" i="8"/>
  <c r="K1028" i="8"/>
  <c r="F1028" i="8"/>
  <c r="A1028" i="8"/>
  <c r="K1027" i="8"/>
  <c r="F1027" i="8"/>
  <c r="A1027" i="8"/>
  <c r="K1026" i="8"/>
  <c r="F1026" i="8"/>
  <c r="A1026" i="8"/>
  <c r="K1025" i="8"/>
  <c r="F1025" i="8"/>
  <c r="A1025" i="8"/>
  <c r="K1024" i="8"/>
  <c r="F1024" i="8"/>
  <c r="A1024" i="8"/>
  <c r="K1023" i="8"/>
  <c r="F1023" i="8"/>
  <c r="A1023" i="8"/>
  <c r="K1022" i="8"/>
  <c r="F1022" i="8"/>
  <c r="A1022" i="8"/>
  <c r="K1021" i="8"/>
  <c r="F1021" i="8"/>
  <c r="A1021" i="8"/>
  <c r="K1020" i="8"/>
  <c r="F1020" i="8"/>
  <c r="A1020" i="8"/>
  <c r="K1019" i="8"/>
  <c r="F1019" i="8"/>
  <c r="A1019" i="8"/>
  <c r="K1018" i="8"/>
  <c r="F1018" i="8"/>
  <c r="A1018" i="8"/>
  <c r="K1017" i="8"/>
  <c r="F1017" i="8"/>
  <c r="A1017" i="8"/>
  <c r="K1016" i="8"/>
  <c r="F1016" i="8"/>
  <c r="A1016" i="8"/>
  <c r="K1015" i="8"/>
  <c r="F1015" i="8"/>
  <c r="A1015" i="8"/>
  <c r="K1014" i="8"/>
  <c r="F1014" i="8"/>
  <c r="A1014" i="8"/>
  <c r="K1013" i="8"/>
  <c r="F1013" i="8"/>
  <c r="A1013" i="8"/>
  <c r="K1012" i="8"/>
  <c r="F1012" i="8"/>
  <c r="A1012" i="8"/>
  <c r="K1011" i="8"/>
  <c r="F1011" i="8"/>
  <c r="A1011" i="8"/>
  <c r="K1010" i="8"/>
  <c r="F1010" i="8"/>
  <c r="A1010" i="8"/>
  <c r="K1009" i="8"/>
  <c r="F1009" i="8"/>
  <c r="A1009" i="8"/>
  <c r="K1008" i="8"/>
  <c r="F1008" i="8"/>
  <c r="A1008" i="8"/>
  <c r="K1007" i="8"/>
  <c r="F1007" i="8"/>
  <c r="A1007" i="8"/>
  <c r="K1006" i="8"/>
  <c r="F1006" i="8"/>
  <c r="A1006" i="8"/>
  <c r="K1005" i="8"/>
  <c r="F1005" i="8"/>
  <c r="A1005" i="8"/>
  <c r="K1004" i="8"/>
  <c r="F1004" i="8"/>
  <c r="A1004" i="8"/>
  <c r="K1003" i="8"/>
  <c r="F1003" i="8"/>
  <c r="A1003" i="8"/>
  <c r="K1002" i="8"/>
  <c r="F1002" i="8"/>
  <c r="A1002" i="8"/>
  <c r="K1001" i="8"/>
  <c r="F1001" i="8"/>
  <c r="A1001" i="8"/>
  <c r="K1000" i="8"/>
  <c r="F1000" i="8"/>
  <c r="A1000" i="8"/>
  <c r="K999" i="8"/>
  <c r="F999" i="8"/>
  <c r="A999" i="8"/>
  <c r="K998" i="8"/>
  <c r="F998" i="8"/>
  <c r="A998" i="8"/>
  <c r="K997" i="8"/>
  <c r="F997" i="8"/>
  <c r="A997" i="8"/>
  <c r="K996" i="8"/>
  <c r="F996" i="8"/>
  <c r="A996" i="8"/>
  <c r="K995" i="8"/>
  <c r="F995" i="8"/>
  <c r="A995" i="8"/>
  <c r="K994" i="8"/>
  <c r="F994" i="8"/>
  <c r="A994" i="8"/>
  <c r="K993" i="8"/>
  <c r="F993" i="8"/>
  <c r="A993" i="8"/>
  <c r="K992" i="8"/>
  <c r="F992" i="8"/>
  <c r="A992" i="8"/>
  <c r="K991" i="8"/>
  <c r="F991" i="8"/>
  <c r="A991" i="8"/>
  <c r="K990" i="8"/>
  <c r="F990" i="8"/>
  <c r="A990" i="8"/>
  <c r="K989" i="8"/>
  <c r="F989" i="8"/>
  <c r="A989" i="8"/>
  <c r="K988" i="8"/>
  <c r="F988" i="8"/>
  <c r="A988" i="8"/>
  <c r="K987" i="8"/>
  <c r="F987" i="8"/>
  <c r="A987" i="8"/>
  <c r="K986" i="8"/>
  <c r="F986" i="8"/>
  <c r="A986" i="8"/>
  <c r="K985" i="8"/>
  <c r="F985" i="8"/>
  <c r="A985" i="8"/>
  <c r="K984" i="8"/>
  <c r="F984" i="8"/>
  <c r="A984" i="8"/>
  <c r="K983" i="8"/>
  <c r="F983" i="8"/>
  <c r="A983" i="8"/>
  <c r="K982" i="8"/>
  <c r="F982" i="8"/>
  <c r="A982" i="8"/>
  <c r="K981" i="8"/>
  <c r="F981" i="8"/>
  <c r="A981" i="8"/>
  <c r="K980" i="8"/>
  <c r="F980" i="8"/>
  <c r="A980" i="8"/>
  <c r="K979" i="8"/>
  <c r="F979" i="8"/>
  <c r="A979" i="8"/>
  <c r="K978" i="8"/>
  <c r="F978" i="8"/>
  <c r="A978" i="8"/>
  <c r="K977" i="8"/>
  <c r="F977" i="8"/>
  <c r="A977" i="8"/>
  <c r="K976" i="8"/>
  <c r="F976" i="8"/>
  <c r="A976" i="8"/>
  <c r="K975" i="8"/>
  <c r="F975" i="8"/>
  <c r="A975" i="8"/>
  <c r="K974" i="8"/>
  <c r="F974" i="8"/>
  <c r="A974" i="8"/>
  <c r="K973" i="8"/>
  <c r="F973" i="8"/>
  <c r="A973" i="8"/>
  <c r="K972" i="8"/>
  <c r="F972" i="8"/>
  <c r="A972" i="8"/>
  <c r="K971" i="8"/>
  <c r="F971" i="8"/>
  <c r="A971" i="8"/>
  <c r="K970" i="8"/>
  <c r="F970" i="8"/>
  <c r="A970" i="8"/>
  <c r="K969" i="8"/>
  <c r="F969" i="8"/>
  <c r="A969" i="8"/>
  <c r="K968" i="8"/>
  <c r="F968" i="8"/>
  <c r="A968" i="8"/>
  <c r="K967" i="8"/>
  <c r="F967" i="8"/>
  <c r="A967" i="8"/>
  <c r="K966" i="8"/>
  <c r="F966" i="8"/>
  <c r="A966" i="8"/>
  <c r="K965" i="8"/>
  <c r="F965" i="8"/>
  <c r="A965" i="8"/>
  <c r="K964" i="8"/>
  <c r="F964" i="8"/>
  <c r="A964" i="8"/>
  <c r="K963" i="8"/>
  <c r="F963" i="8"/>
  <c r="A963" i="8"/>
  <c r="K962" i="8"/>
  <c r="F962" i="8"/>
  <c r="A962" i="8"/>
  <c r="K961" i="8"/>
  <c r="F961" i="8"/>
  <c r="A961" i="8"/>
  <c r="K960" i="8"/>
  <c r="F960" i="8"/>
  <c r="A960" i="8"/>
  <c r="K959" i="8"/>
  <c r="F959" i="8"/>
  <c r="A959" i="8"/>
  <c r="K958" i="8"/>
  <c r="F958" i="8"/>
  <c r="A958" i="8"/>
  <c r="K957" i="8"/>
  <c r="F957" i="8"/>
  <c r="A957" i="8"/>
  <c r="K956" i="8"/>
  <c r="F956" i="8"/>
  <c r="A956" i="8"/>
  <c r="K955" i="8"/>
  <c r="F955" i="8"/>
  <c r="A955" i="8"/>
  <c r="K954" i="8"/>
  <c r="F954" i="8"/>
  <c r="A954" i="8"/>
  <c r="K953" i="8"/>
  <c r="F953" i="8"/>
  <c r="A953" i="8"/>
  <c r="K952" i="8"/>
  <c r="F952" i="8"/>
  <c r="A952" i="8"/>
  <c r="K951" i="8"/>
  <c r="F951" i="8"/>
  <c r="A951" i="8"/>
  <c r="K950" i="8"/>
  <c r="F950" i="8"/>
  <c r="A950" i="8"/>
  <c r="K949" i="8"/>
  <c r="F949" i="8"/>
  <c r="A949" i="8"/>
  <c r="K948" i="8"/>
  <c r="F948" i="8"/>
  <c r="A948" i="8"/>
  <c r="K947" i="8"/>
  <c r="F947" i="8"/>
  <c r="A947" i="8"/>
  <c r="K946" i="8"/>
  <c r="F946" i="8"/>
  <c r="A946" i="8"/>
  <c r="K945" i="8"/>
  <c r="F945" i="8"/>
  <c r="A945" i="8"/>
  <c r="K944" i="8"/>
  <c r="F944" i="8"/>
  <c r="A944" i="8"/>
  <c r="K943" i="8"/>
  <c r="F943" i="8"/>
  <c r="A943" i="8"/>
  <c r="K942" i="8"/>
  <c r="F942" i="8"/>
  <c r="A942" i="8"/>
  <c r="K941" i="8"/>
  <c r="F941" i="8"/>
  <c r="A941" i="8"/>
  <c r="K940" i="8"/>
  <c r="F940" i="8"/>
  <c r="A940" i="8"/>
  <c r="K939" i="8"/>
  <c r="F939" i="8"/>
  <c r="A939" i="8"/>
  <c r="K938" i="8"/>
  <c r="F938" i="8"/>
  <c r="A938" i="8"/>
  <c r="K937" i="8"/>
  <c r="F937" i="8"/>
  <c r="A937" i="8"/>
  <c r="K936" i="8"/>
  <c r="F936" i="8"/>
  <c r="A936" i="8"/>
  <c r="K935" i="8"/>
  <c r="F935" i="8"/>
  <c r="A935" i="8"/>
  <c r="K934" i="8"/>
  <c r="F934" i="8"/>
  <c r="A934" i="8"/>
  <c r="K933" i="8"/>
  <c r="F933" i="8"/>
  <c r="A933" i="8"/>
  <c r="K932" i="8"/>
  <c r="F932" i="8"/>
  <c r="A932" i="8"/>
  <c r="K931" i="8"/>
  <c r="F931" i="8"/>
  <c r="A931" i="8"/>
  <c r="K930" i="8"/>
  <c r="F930" i="8"/>
  <c r="A930" i="8"/>
  <c r="K929" i="8"/>
  <c r="F929" i="8"/>
  <c r="A929" i="8"/>
  <c r="K928" i="8"/>
  <c r="F928" i="8"/>
  <c r="A928" i="8"/>
  <c r="K927" i="8"/>
  <c r="F927" i="8"/>
  <c r="A927" i="8"/>
  <c r="K926" i="8"/>
  <c r="F926" i="8"/>
  <c r="A926" i="8"/>
  <c r="K925" i="8"/>
  <c r="F925" i="8"/>
  <c r="A925" i="8"/>
  <c r="K924" i="8"/>
  <c r="F924" i="8"/>
  <c r="A924" i="8"/>
  <c r="K923" i="8"/>
  <c r="F923" i="8"/>
  <c r="A923" i="8"/>
  <c r="K922" i="8"/>
  <c r="F922" i="8"/>
  <c r="A922" i="8"/>
  <c r="K921" i="8"/>
  <c r="F921" i="8"/>
  <c r="A921" i="8"/>
  <c r="K920" i="8"/>
  <c r="F920" i="8"/>
  <c r="A920" i="8"/>
  <c r="K919" i="8"/>
  <c r="F919" i="8"/>
  <c r="A919" i="8"/>
  <c r="K918" i="8"/>
  <c r="F918" i="8"/>
  <c r="A918" i="8"/>
  <c r="K917" i="8"/>
  <c r="F917" i="8"/>
  <c r="A917" i="8"/>
  <c r="K916" i="8"/>
  <c r="F916" i="8"/>
  <c r="A916" i="8"/>
  <c r="K915" i="8"/>
  <c r="F915" i="8"/>
  <c r="A915" i="8"/>
  <c r="K914" i="8"/>
  <c r="F914" i="8"/>
  <c r="A914" i="8"/>
  <c r="K913" i="8"/>
  <c r="F913" i="8"/>
  <c r="A913" i="8"/>
  <c r="K912" i="8"/>
  <c r="F912" i="8"/>
  <c r="A912" i="8"/>
  <c r="K911" i="8"/>
  <c r="F911" i="8"/>
  <c r="A911" i="8"/>
  <c r="K910" i="8"/>
  <c r="F910" i="8"/>
  <c r="A910" i="8"/>
  <c r="K909" i="8"/>
  <c r="F909" i="8"/>
  <c r="A909" i="8"/>
  <c r="K908" i="8"/>
  <c r="F908" i="8"/>
  <c r="A908" i="8"/>
  <c r="K907" i="8"/>
  <c r="F907" i="8"/>
  <c r="A907" i="8"/>
  <c r="K906" i="8"/>
  <c r="F906" i="8"/>
  <c r="A906" i="8"/>
  <c r="K905" i="8"/>
  <c r="F905" i="8"/>
  <c r="A905" i="8"/>
  <c r="K904" i="8"/>
  <c r="F904" i="8"/>
  <c r="A904" i="8"/>
  <c r="K903" i="8"/>
  <c r="F903" i="8"/>
  <c r="A903" i="8"/>
  <c r="K902" i="8"/>
  <c r="F902" i="8"/>
  <c r="A902" i="8"/>
  <c r="K901" i="8"/>
  <c r="F901" i="8"/>
  <c r="A901" i="8"/>
  <c r="K900" i="8"/>
  <c r="F900" i="8"/>
  <c r="A900" i="8"/>
  <c r="K899" i="8"/>
  <c r="F899" i="8"/>
  <c r="A899" i="8"/>
  <c r="K898" i="8"/>
  <c r="F898" i="8"/>
  <c r="A898" i="8"/>
  <c r="K897" i="8"/>
  <c r="F897" i="8"/>
  <c r="A897" i="8"/>
  <c r="K896" i="8"/>
  <c r="F896" i="8"/>
  <c r="A896" i="8"/>
  <c r="K895" i="8"/>
  <c r="F895" i="8"/>
  <c r="A895" i="8"/>
  <c r="K894" i="8"/>
  <c r="F894" i="8"/>
  <c r="A894" i="8"/>
  <c r="K893" i="8"/>
  <c r="F893" i="8"/>
  <c r="A893" i="8"/>
  <c r="K892" i="8"/>
  <c r="F892" i="8"/>
  <c r="A892" i="8"/>
  <c r="K891" i="8"/>
  <c r="F891" i="8"/>
  <c r="A891" i="8"/>
  <c r="K890" i="8"/>
  <c r="F890" i="8"/>
  <c r="A890" i="8"/>
  <c r="K889" i="8"/>
  <c r="F889" i="8"/>
  <c r="A889" i="8"/>
  <c r="K888" i="8"/>
  <c r="F888" i="8"/>
  <c r="A888" i="8"/>
  <c r="K887" i="8"/>
  <c r="F887" i="8"/>
  <c r="A887" i="8"/>
  <c r="K886" i="8"/>
  <c r="F886" i="8"/>
  <c r="A886" i="8"/>
  <c r="K885" i="8"/>
  <c r="F885" i="8"/>
  <c r="A885" i="8"/>
  <c r="K884" i="8"/>
  <c r="F884" i="8"/>
  <c r="A884" i="8"/>
  <c r="K883" i="8"/>
  <c r="F883" i="8"/>
  <c r="A883" i="8"/>
  <c r="K882" i="8"/>
  <c r="F882" i="8"/>
  <c r="A882" i="8"/>
  <c r="K881" i="8"/>
  <c r="F881" i="8"/>
  <c r="A881" i="8"/>
  <c r="K880" i="8"/>
  <c r="F880" i="8"/>
  <c r="A880" i="8"/>
  <c r="K879" i="8"/>
  <c r="F879" i="8"/>
  <c r="A879" i="8"/>
  <c r="K878" i="8"/>
  <c r="F878" i="8"/>
  <c r="A878" i="8"/>
  <c r="K877" i="8"/>
  <c r="F877" i="8"/>
  <c r="A877" i="8"/>
  <c r="K876" i="8"/>
  <c r="F876" i="8"/>
  <c r="A876" i="8"/>
  <c r="K875" i="8"/>
  <c r="F875" i="8"/>
  <c r="A875" i="8"/>
  <c r="K874" i="8"/>
  <c r="F874" i="8"/>
  <c r="A874" i="8"/>
  <c r="K873" i="8"/>
  <c r="F873" i="8"/>
  <c r="A873" i="8"/>
  <c r="K872" i="8"/>
  <c r="F872" i="8"/>
  <c r="A872" i="8"/>
  <c r="K871" i="8"/>
  <c r="F871" i="8"/>
  <c r="A871" i="8"/>
  <c r="K870" i="8"/>
  <c r="F870" i="8"/>
  <c r="A870" i="8"/>
  <c r="K869" i="8"/>
  <c r="F869" i="8"/>
  <c r="A869" i="8"/>
  <c r="K868" i="8"/>
  <c r="F868" i="8"/>
  <c r="A868" i="8"/>
  <c r="K867" i="8"/>
  <c r="F867" i="8"/>
  <c r="A867" i="8"/>
  <c r="K866" i="8"/>
  <c r="F866" i="8"/>
  <c r="A866" i="8"/>
  <c r="K865" i="8"/>
  <c r="F865" i="8"/>
  <c r="A865" i="8"/>
  <c r="K864" i="8"/>
  <c r="F864" i="8"/>
  <c r="A864" i="8"/>
  <c r="K863" i="8"/>
  <c r="F863" i="8"/>
  <c r="A863" i="8"/>
  <c r="K862" i="8"/>
  <c r="F862" i="8"/>
  <c r="A862" i="8"/>
  <c r="K861" i="8"/>
  <c r="F861" i="8"/>
  <c r="A861" i="8"/>
  <c r="K860" i="8"/>
  <c r="F860" i="8"/>
  <c r="A860" i="8"/>
  <c r="K859" i="8"/>
  <c r="F859" i="8"/>
  <c r="A859" i="8"/>
  <c r="K858" i="8"/>
  <c r="F858" i="8"/>
  <c r="A858" i="8"/>
  <c r="K857" i="8"/>
  <c r="F857" i="8"/>
  <c r="A857" i="8"/>
  <c r="K856" i="8"/>
  <c r="F856" i="8"/>
  <c r="A856" i="8"/>
  <c r="K855" i="8"/>
  <c r="F855" i="8"/>
  <c r="A855" i="8"/>
  <c r="K854" i="8"/>
  <c r="F854" i="8"/>
  <c r="A854" i="8"/>
  <c r="K853" i="8"/>
  <c r="F853" i="8"/>
  <c r="A853" i="8"/>
  <c r="K852" i="8"/>
  <c r="F852" i="8"/>
  <c r="A852" i="8"/>
  <c r="K851" i="8"/>
  <c r="F851" i="8"/>
  <c r="A851" i="8"/>
  <c r="K850" i="8"/>
  <c r="F850" i="8"/>
  <c r="A850" i="8"/>
  <c r="K849" i="8"/>
  <c r="F849" i="8"/>
  <c r="A849" i="8"/>
  <c r="K848" i="8"/>
  <c r="F848" i="8"/>
  <c r="A848" i="8"/>
  <c r="K847" i="8"/>
  <c r="F847" i="8"/>
  <c r="A847" i="8"/>
  <c r="K846" i="8"/>
  <c r="F846" i="8"/>
  <c r="A846" i="8"/>
  <c r="K845" i="8"/>
  <c r="F845" i="8"/>
  <c r="A845" i="8"/>
  <c r="K844" i="8"/>
  <c r="F844" i="8"/>
  <c r="A844" i="8"/>
  <c r="K843" i="8"/>
  <c r="F843" i="8"/>
  <c r="A843" i="8"/>
  <c r="K842" i="8"/>
  <c r="F842" i="8"/>
  <c r="A842" i="8"/>
  <c r="K841" i="8"/>
  <c r="F841" i="8"/>
  <c r="A841" i="8"/>
  <c r="K840" i="8"/>
  <c r="F840" i="8"/>
  <c r="A840" i="8"/>
  <c r="K839" i="8"/>
  <c r="F839" i="8"/>
  <c r="A839" i="8"/>
  <c r="K838" i="8"/>
  <c r="F838" i="8"/>
  <c r="A838" i="8"/>
  <c r="K837" i="8"/>
  <c r="F837" i="8"/>
  <c r="A837" i="8"/>
  <c r="K836" i="8"/>
  <c r="F836" i="8"/>
  <c r="A836" i="8"/>
  <c r="K835" i="8"/>
  <c r="F835" i="8"/>
  <c r="A835" i="8"/>
  <c r="K834" i="8"/>
  <c r="F834" i="8"/>
  <c r="A834" i="8"/>
  <c r="K833" i="8"/>
  <c r="F833" i="8"/>
  <c r="A833" i="8"/>
  <c r="K832" i="8"/>
  <c r="F832" i="8"/>
  <c r="A832" i="8"/>
  <c r="K831" i="8"/>
  <c r="F831" i="8"/>
  <c r="A831" i="8"/>
  <c r="K830" i="8"/>
  <c r="F830" i="8"/>
  <c r="A830" i="8"/>
  <c r="K829" i="8"/>
  <c r="F829" i="8"/>
  <c r="A829" i="8"/>
  <c r="K828" i="8"/>
  <c r="F828" i="8"/>
  <c r="A828" i="8"/>
  <c r="K827" i="8"/>
  <c r="F827" i="8"/>
  <c r="A827" i="8"/>
  <c r="K826" i="8"/>
  <c r="F826" i="8"/>
  <c r="A826" i="8"/>
  <c r="K825" i="8"/>
  <c r="F825" i="8"/>
  <c r="A825" i="8"/>
  <c r="K824" i="8"/>
  <c r="F824" i="8"/>
  <c r="A824" i="8"/>
  <c r="K823" i="8"/>
  <c r="F823" i="8"/>
  <c r="A823" i="8"/>
  <c r="K822" i="8"/>
  <c r="F822" i="8"/>
  <c r="A822" i="8"/>
  <c r="K821" i="8"/>
  <c r="F821" i="8"/>
  <c r="A821" i="8"/>
  <c r="K820" i="8"/>
  <c r="F820" i="8"/>
  <c r="A820" i="8"/>
  <c r="K819" i="8"/>
  <c r="F819" i="8"/>
  <c r="A819" i="8"/>
  <c r="K818" i="8"/>
  <c r="F818" i="8"/>
  <c r="A818" i="8"/>
  <c r="K817" i="8"/>
  <c r="F817" i="8"/>
  <c r="A817" i="8"/>
  <c r="K816" i="8"/>
  <c r="F816" i="8"/>
  <c r="A816" i="8"/>
  <c r="K815" i="8"/>
  <c r="F815" i="8"/>
  <c r="A815" i="8"/>
  <c r="K814" i="8"/>
  <c r="F814" i="8"/>
  <c r="A814" i="8"/>
  <c r="K813" i="8"/>
  <c r="F813" i="8"/>
  <c r="A813" i="8"/>
  <c r="K812" i="8"/>
  <c r="F812" i="8"/>
  <c r="A812" i="8"/>
  <c r="K811" i="8"/>
  <c r="F811" i="8"/>
  <c r="A811" i="8"/>
  <c r="K810" i="8"/>
  <c r="F810" i="8"/>
  <c r="A810" i="8"/>
  <c r="K809" i="8"/>
  <c r="F809" i="8"/>
  <c r="A809" i="8"/>
  <c r="K808" i="8"/>
  <c r="F808" i="8"/>
  <c r="A808" i="8"/>
  <c r="K807" i="8"/>
  <c r="F807" i="8"/>
  <c r="A807" i="8"/>
  <c r="K806" i="8"/>
  <c r="F806" i="8"/>
  <c r="A806" i="8"/>
  <c r="K805" i="8"/>
  <c r="F805" i="8"/>
  <c r="A805" i="8"/>
  <c r="K804" i="8"/>
  <c r="F804" i="8"/>
  <c r="A804" i="8"/>
  <c r="K803" i="8"/>
  <c r="F803" i="8"/>
  <c r="A803" i="8"/>
  <c r="K802" i="8"/>
  <c r="F802" i="8"/>
  <c r="A802" i="8"/>
  <c r="K801" i="8"/>
  <c r="F801" i="8"/>
  <c r="A801" i="8"/>
  <c r="K800" i="8"/>
  <c r="F800" i="8"/>
  <c r="A800" i="8"/>
  <c r="K799" i="8"/>
  <c r="F799" i="8"/>
  <c r="A799" i="8"/>
  <c r="K798" i="8"/>
  <c r="F798" i="8"/>
  <c r="A798" i="8"/>
  <c r="K797" i="8"/>
  <c r="F797" i="8"/>
  <c r="A797" i="8"/>
  <c r="K796" i="8"/>
  <c r="F796" i="8"/>
  <c r="A796" i="8"/>
  <c r="K795" i="8"/>
  <c r="F795" i="8"/>
  <c r="A795" i="8"/>
  <c r="K794" i="8"/>
  <c r="F794" i="8"/>
  <c r="A794" i="8"/>
  <c r="K793" i="8"/>
  <c r="F793" i="8"/>
  <c r="A793" i="8"/>
  <c r="K792" i="8"/>
  <c r="F792" i="8"/>
  <c r="A792" i="8"/>
  <c r="K791" i="8"/>
  <c r="F791" i="8"/>
  <c r="A791" i="8"/>
  <c r="K790" i="8"/>
  <c r="F790" i="8"/>
  <c r="A790" i="8"/>
  <c r="K789" i="8"/>
  <c r="F789" i="8"/>
  <c r="A789" i="8"/>
  <c r="K788" i="8"/>
  <c r="F788" i="8"/>
  <c r="A788" i="8"/>
  <c r="K787" i="8"/>
  <c r="F787" i="8"/>
  <c r="A787" i="8"/>
  <c r="K786" i="8"/>
  <c r="F786" i="8"/>
  <c r="A786" i="8"/>
  <c r="K785" i="8"/>
  <c r="F785" i="8"/>
  <c r="A785" i="8"/>
  <c r="K784" i="8"/>
  <c r="F784" i="8"/>
  <c r="A784" i="8"/>
  <c r="K783" i="8"/>
  <c r="F783" i="8"/>
  <c r="A783" i="8"/>
  <c r="K782" i="8"/>
  <c r="F782" i="8"/>
  <c r="A782" i="8"/>
  <c r="K781" i="8"/>
  <c r="F781" i="8"/>
  <c r="A781" i="8"/>
  <c r="K780" i="8"/>
  <c r="F780" i="8"/>
  <c r="A780" i="8"/>
  <c r="K779" i="8"/>
  <c r="F779" i="8"/>
  <c r="A779" i="8"/>
  <c r="K778" i="8"/>
  <c r="F778" i="8"/>
  <c r="A778" i="8"/>
  <c r="K777" i="8"/>
  <c r="F777" i="8"/>
  <c r="A777" i="8"/>
  <c r="K776" i="8"/>
  <c r="F776" i="8"/>
  <c r="A776" i="8"/>
  <c r="K775" i="8"/>
  <c r="F775" i="8"/>
  <c r="A775" i="8"/>
  <c r="K774" i="8"/>
  <c r="F774" i="8"/>
  <c r="A774" i="8"/>
  <c r="K773" i="8"/>
  <c r="F773" i="8"/>
  <c r="A773" i="8"/>
  <c r="K772" i="8"/>
  <c r="F772" i="8"/>
  <c r="A772" i="8"/>
  <c r="K771" i="8"/>
  <c r="F771" i="8"/>
  <c r="A771" i="8"/>
  <c r="K770" i="8"/>
  <c r="F770" i="8"/>
  <c r="A770" i="8"/>
  <c r="K769" i="8"/>
  <c r="F769" i="8"/>
  <c r="A769" i="8"/>
  <c r="K768" i="8"/>
  <c r="F768" i="8"/>
  <c r="A768" i="8"/>
  <c r="K767" i="8"/>
  <c r="F767" i="8"/>
  <c r="A767" i="8"/>
  <c r="K766" i="8"/>
  <c r="F766" i="8"/>
  <c r="A766" i="8"/>
  <c r="K765" i="8"/>
  <c r="F765" i="8"/>
  <c r="A765" i="8"/>
  <c r="K764" i="8"/>
  <c r="F764" i="8"/>
  <c r="A764" i="8"/>
  <c r="K763" i="8"/>
  <c r="F763" i="8"/>
  <c r="A763" i="8"/>
  <c r="K762" i="8"/>
  <c r="F762" i="8"/>
  <c r="A762" i="8"/>
  <c r="K761" i="8"/>
  <c r="F761" i="8"/>
  <c r="A761" i="8"/>
  <c r="K760" i="8"/>
  <c r="F760" i="8"/>
  <c r="A760" i="8"/>
  <c r="K759" i="8"/>
  <c r="F759" i="8"/>
  <c r="A759" i="8"/>
  <c r="K758" i="8"/>
  <c r="F758" i="8"/>
  <c r="A758" i="8"/>
  <c r="K757" i="8"/>
  <c r="F757" i="8"/>
  <c r="A757" i="8"/>
  <c r="K756" i="8"/>
  <c r="F756" i="8"/>
  <c r="A756" i="8"/>
  <c r="K755" i="8"/>
  <c r="F755" i="8"/>
  <c r="A755" i="8"/>
  <c r="K754" i="8"/>
  <c r="F754" i="8"/>
  <c r="A754" i="8"/>
  <c r="K753" i="8"/>
  <c r="F753" i="8"/>
  <c r="A753" i="8"/>
  <c r="K752" i="8"/>
  <c r="F752" i="8"/>
  <c r="A752" i="8"/>
  <c r="K751" i="8"/>
  <c r="F751" i="8"/>
  <c r="A751" i="8"/>
  <c r="K750" i="8"/>
  <c r="F750" i="8"/>
  <c r="A750" i="8"/>
  <c r="K749" i="8"/>
  <c r="F749" i="8"/>
  <c r="A749" i="8"/>
  <c r="K748" i="8"/>
  <c r="F748" i="8"/>
  <c r="A748" i="8"/>
  <c r="K747" i="8"/>
  <c r="F747" i="8"/>
  <c r="A747" i="8"/>
  <c r="K746" i="8"/>
  <c r="F746" i="8"/>
  <c r="A746" i="8"/>
  <c r="K745" i="8"/>
  <c r="F745" i="8"/>
  <c r="A745" i="8"/>
  <c r="K744" i="8"/>
  <c r="F744" i="8"/>
  <c r="A744" i="8"/>
  <c r="K743" i="8"/>
  <c r="F743" i="8"/>
  <c r="A743" i="8"/>
  <c r="K742" i="8"/>
  <c r="F742" i="8"/>
  <c r="A742" i="8"/>
  <c r="K741" i="8"/>
  <c r="F741" i="8"/>
  <c r="A741" i="8"/>
  <c r="K740" i="8"/>
  <c r="F740" i="8"/>
  <c r="A740" i="8"/>
  <c r="K739" i="8"/>
  <c r="F739" i="8"/>
  <c r="A739" i="8"/>
  <c r="K738" i="8"/>
  <c r="F738" i="8"/>
  <c r="A738" i="8"/>
  <c r="K737" i="8"/>
  <c r="F737" i="8"/>
  <c r="A737" i="8"/>
  <c r="K736" i="8"/>
  <c r="F736" i="8"/>
  <c r="A736" i="8"/>
  <c r="K735" i="8"/>
  <c r="F735" i="8"/>
  <c r="A735" i="8"/>
  <c r="K734" i="8"/>
  <c r="F734" i="8"/>
  <c r="A734" i="8"/>
  <c r="K733" i="8"/>
  <c r="F733" i="8"/>
  <c r="A733" i="8"/>
  <c r="K732" i="8"/>
  <c r="F732" i="8"/>
  <c r="A732" i="8"/>
  <c r="K731" i="8"/>
  <c r="F731" i="8"/>
  <c r="A731" i="8"/>
  <c r="K730" i="8"/>
  <c r="F730" i="8"/>
  <c r="A730" i="8"/>
  <c r="K729" i="8"/>
  <c r="F729" i="8"/>
  <c r="A729" i="8"/>
  <c r="K728" i="8"/>
  <c r="F728" i="8"/>
  <c r="A728" i="8"/>
  <c r="K727" i="8"/>
  <c r="F727" i="8"/>
  <c r="A727" i="8"/>
  <c r="K726" i="8"/>
  <c r="F726" i="8"/>
  <c r="A726" i="8"/>
  <c r="K725" i="8"/>
  <c r="F725" i="8"/>
  <c r="A725" i="8"/>
  <c r="K724" i="8"/>
  <c r="F724" i="8"/>
  <c r="A724" i="8"/>
  <c r="K723" i="8"/>
  <c r="F723" i="8"/>
  <c r="A723" i="8"/>
  <c r="K722" i="8"/>
  <c r="F722" i="8"/>
  <c r="A722" i="8"/>
  <c r="K721" i="8"/>
  <c r="F721" i="8"/>
  <c r="A721" i="8"/>
  <c r="K720" i="8"/>
  <c r="F720" i="8"/>
  <c r="A720" i="8"/>
  <c r="K719" i="8"/>
  <c r="F719" i="8"/>
  <c r="A719" i="8"/>
  <c r="K718" i="8"/>
  <c r="F718" i="8"/>
  <c r="A718" i="8"/>
  <c r="K717" i="8"/>
  <c r="F717" i="8"/>
  <c r="A717" i="8"/>
  <c r="K716" i="8"/>
  <c r="F716" i="8"/>
  <c r="A716" i="8"/>
  <c r="K715" i="8"/>
  <c r="F715" i="8"/>
  <c r="A715" i="8"/>
  <c r="K714" i="8"/>
  <c r="F714" i="8"/>
  <c r="A714" i="8"/>
  <c r="K713" i="8"/>
  <c r="F713" i="8"/>
  <c r="A713" i="8"/>
  <c r="K712" i="8"/>
  <c r="F712" i="8"/>
  <c r="A712" i="8"/>
  <c r="K711" i="8"/>
  <c r="F711" i="8"/>
  <c r="A711" i="8"/>
  <c r="K710" i="8"/>
  <c r="F710" i="8"/>
  <c r="A710" i="8"/>
  <c r="K709" i="8"/>
  <c r="F709" i="8"/>
  <c r="A709" i="8"/>
  <c r="K708" i="8"/>
  <c r="F708" i="8"/>
  <c r="A708" i="8"/>
  <c r="K707" i="8"/>
  <c r="F707" i="8"/>
  <c r="A707" i="8"/>
  <c r="K706" i="8"/>
  <c r="F706" i="8"/>
  <c r="A706" i="8"/>
  <c r="K705" i="8"/>
  <c r="F705" i="8"/>
  <c r="A705" i="8"/>
  <c r="K704" i="8"/>
  <c r="F704" i="8"/>
  <c r="A704" i="8"/>
  <c r="K703" i="8"/>
  <c r="F703" i="8"/>
  <c r="A703" i="8"/>
  <c r="K702" i="8"/>
  <c r="F702" i="8"/>
  <c r="A702" i="8"/>
  <c r="K701" i="8"/>
  <c r="F701" i="8"/>
  <c r="A701" i="8"/>
  <c r="K700" i="8"/>
  <c r="F700" i="8"/>
  <c r="A700" i="8"/>
  <c r="K699" i="8"/>
  <c r="F699" i="8"/>
  <c r="A699" i="8"/>
  <c r="K698" i="8"/>
  <c r="F698" i="8"/>
  <c r="A698" i="8"/>
  <c r="K697" i="8"/>
  <c r="F697" i="8"/>
  <c r="A697" i="8"/>
  <c r="K696" i="8"/>
  <c r="F696" i="8"/>
  <c r="A696" i="8"/>
  <c r="K695" i="8"/>
  <c r="F695" i="8"/>
  <c r="A695" i="8"/>
  <c r="K694" i="8"/>
  <c r="F694" i="8"/>
  <c r="A694" i="8"/>
  <c r="K693" i="8"/>
  <c r="F693" i="8"/>
  <c r="A693" i="8"/>
  <c r="K692" i="8"/>
  <c r="F692" i="8"/>
  <c r="A692" i="8"/>
  <c r="K691" i="8"/>
  <c r="F691" i="8"/>
  <c r="A691" i="8"/>
  <c r="K690" i="8"/>
  <c r="F690" i="8"/>
  <c r="A690" i="8"/>
  <c r="K689" i="8"/>
  <c r="F689" i="8"/>
  <c r="A689" i="8"/>
  <c r="K688" i="8"/>
  <c r="F688" i="8"/>
  <c r="A688" i="8"/>
  <c r="K687" i="8"/>
  <c r="F687" i="8"/>
  <c r="A687" i="8"/>
  <c r="K686" i="8"/>
  <c r="F686" i="8"/>
  <c r="A686" i="8"/>
  <c r="K685" i="8"/>
  <c r="F685" i="8"/>
  <c r="A685" i="8"/>
  <c r="K684" i="8"/>
  <c r="F684" i="8"/>
  <c r="A684" i="8"/>
  <c r="K683" i="8"/>
  <c r="F683" i="8"/>
  <c r="A683" i="8"/>
  <c r="K682" i="8"/>
  <c r="F682" i="8"/>
  <c r="A682" i="8"/>
  <c r="K681" i="8"/>
  <c r="F681" i="8"/>
  <c r="A681" i="8"/>
  <c r="K680" i="8"/>
  <c r="F680" i="8"/>
  <c r="A680" i="8"/>
  <c r="K679" i="8"/>
  <c r="F679" i="8"/>
  <c r="A679" i="8"/>
  <c r="K678" i="8"/>
  <c r="F678" i="8"/>
  <c r="A678" i="8"/>
  <c r="K677" i="8"/>
  <c r="F677" i="8"/>
  <c r="A677" i="8"/>
  <c r="K676" i="8"/>
  <c r="F676" i="8"/>
  <c r="A676" i="8"/>
  <c r="K675" i="8"/>
  <c r="F675" i="8"/>
  <c r="A675" i="8"/>
  <c r="K674" i="8"/>
  <c r="F674" i="8"/>
  <c r="A674" i="8"/>
  <c r="K673" i="8"/>
  <c r="F673" i="8"/>
  <c r="A673" i="8"/>
  <c r="K672" i="8"/>
  <c r="F672" i="8"/>
  <c r="A672" i="8"/>
  <c r="K671" i="8"/>
  <c r="F671" i="8"/>
  <c r="A671" i="8"/>
  <c r="K670" i="8"/>
  <c r="F670" i="8"/>
  <c r="A670" i="8"/>
  <c r="K669" i="8"/>
  <c r="F669" i="8"/>
  <c r="A669" i="8"/>
  <c r="K668" i="8"/>
  <c r="F668" i="8"/>
  <c r="A668" i="8"/>
  <c r="K667" i="8"/>
  <c r="F667" i="8"/>
  <c r="A667" i="8"/>
  <c r="K666" i="8"/>
  <c r="F666" i="8"/>
  <c r="A666" i="8"/>
  <c r="K665" i="8"/>
  <c r="F665" i="8"/>
  <c r="A665" i="8"/>
  <c r="K664" i="8"/>
  <c r="F664" i="8"/>
  <c r="A664" i="8"/>
  <c r="K663" i="8"/>
  <c r="F663" i="8"/>
  <c r="A663" i="8"/>
  <c r="K662" i="8"/>
  <c r="F662" i="8"/>
  <c r="A662" i="8"/>
  <c r="K661" i="8"/>
  <c r="F661" i="8"/>
  <c r="A661" i="8"/>
  <c r="K660" i="8"/>
  <c r="F660" i="8"/>
  <c r="A660" i="8"/>
  <c r="K659" i="8"/>
  <c r="F659" i="8"/>
  <c r="A659" i="8"/>
  <c r="K658" i="8"/>
  <c r="F658" i="8"/>
  <c r="A658" i="8"/>
  <c r="K657" i="8"/>
  <c r="F657" i="8"/>
  <c r="A657" i="8"/>
  <c r="K656" i="8"/>
  <c r="F656" i="8"/>
  <c r="A656" i="8"/>
  <c r="K655" i="8"/>
  <c r="F655" i="8"/>
  <c r="A655" i="8"/>
  <c r="K654" i="8"/>
  <c r="F654" i="8"/>
  <c r="A654" i="8"/>
  <c r="K653" i="8"/>
  <c r="F653" i="8"/>
  <c r="A653" i="8"/>
  <c r="K652" i="8"/>
  <c r="F652" i="8"/>
  <c r="A652" i="8"/>
  <c r="K651" i="8"/>
  <c r="F651" i="8"/>
  <c r="A651" i="8"/>
  <c r="K650" i="8"/>
  <c r="F650" i="8"/>
  <c r="A650" i="8"/>
  <c r="K649" i="8"/>
  <c r="F649" i="8"/>
  <c r="A649" i="8"/>
  <c r="K648" i="8"/>
  <c r="F648" i="8"/>
  <c r="A648" i="8"/>
  <c r="K647" i="8"/>
  <c r="F647" i="8"/>
  <c r="A647" i="8"/>
  <c r="K646" i="8"/>
  <c r="F646" i="8"/>
  <c r="A646" i="8"/>
  <c r="K645" i="8"/>
  <c r="F645" i="8"/>
  <c r="A645" i="8"/>
  <c r="K644" i="8"/>
  <c r="F644" i="8"/>
  <c r="A644" i="8"/>
  <c r="K643" i="8"/>
  <c r="F643" i="8"/>
  <c r="A643" i="8"/>
  <c r="K642" i="8"/>
  <c r="F642" i="8"/>
  <c r="A642" i="8"/>
  <c r="K641" i="8"/>
  <c r="F641" i="8"/>
  <c r="A641" i="8"/>
  <c r="K640" i="8"/>
  <c r="F640" i="8"/>
  <c r="A640" i="8"/>
  <c r="K639" i="8"/>
  <c r="F639" i="8"/>
  <c r="A639" i="8"/>
  <c r="K638" i="8"/>
  <c r="F638" i="8"/>
  <c r="A638" i="8"/>
  <c r="K637" i="8"/>
  <c r="F637" i="8"/>
  <c r="A637" i="8"/>
  <c r="K636" i="8"/>
  <c r="F636" i="8"/>
  <c r="A636" i="8"/>
  <c r="K635" i="8"/>
  <c r="F635" i="8"/>
  <c r="A635" i="8"/>
  <c r="K634" i="8"/>
  <c r="F634" i="8"/>
  <c r="A634" i="8"/>
  <c r="K633" i="8"/>
  <c r="F633" i="8"/>
  <c r="A633" i="8"/>
  <c r="K632" i="8"/>
  <c r="F632" i="8"/>
  <c r="A632" i="8"/>
  <c r="K631" i="8"/>
  <c r="F631" i="8"/>
  <c r="A631" i="8"/>
  <c r="K630" i="8"/>
  <c r="F630" i="8"/>
  <c r="A630" i="8"/>
  <c r="K629" i="8"/>
  <c r="F629" i="8"/>
  <c r="A629" i="8"/>
  <c r="K628" i="8"/>
  <c r="F628" i="8"/>
  <c r="A628" i="8"/>
  <c r="K627" i="8"/>
  <c r="F627" i="8"/>
  <c r="A627" i="8"/>
  <c r="K626" i="8"/>
  <c r="F626" i="8"/>
  <c r="A626" i="8"/>
  <c r="K625" i="8"/>
  <c r="F625" i="8"/>
  <c r="A625" i="8"/>
  <c r="K624" i="8"/>
  <c r="F624" i="8"/>
  <c r="A624" i="8"/>
  <c r="K623" i="8"/>
  <c r="F623" i="8"/>
  <c r="A623" i="8"/>
  <c r="K622" i="8"/>
  <c r="F622" i="8"/>
  <c r="A622" i="8"/>
  <c r="K621" i="8"/>
  <c r="F621" i="8"/>
  <c r="A621" i="8"/>
  <c r="K620" i="8"/>
  <c r="F620" i="8"/>
  <c r="A620" i="8"/>
  <c r="K619" i="8"/>
  <c r="F619" i="8"/>
  <c r="A619" i="8"/>
  <c r="K618" i="8"/>
  <c r="F618" i="8"/>
  <c r="A618" i="8"/>
  <c r="K617" i="8"/>
  <c r="F617" i="8"/>
  <c r="A617" i="8"/>
  <c r="K616" i="8"/>
  <c r="F616" i="8"/>
  <c r="A616" i="8"/>
  <c r="K615" i="8"/>
  <c r="F615" i="8"/>
  <c r="A615" i="8"/>
  <c r="K614" i="8"/>
  <c r="F614" i="8"/>
  <c r="A614" i="8"/>
  <c r="K613" i="8"/>
  <c r="F613" i="8"/>
  <c r="A613" i="8"/>
  <c r="K612" i="8"/>
  <c r="F612" i="8"/>
  <c r="A612" i="8"/>
  <c r="K611" i="8"/>
  <c r="F611" i="8"/>
  <c r="A611" i="8"/>
  <c r="K610" i="8"/>
  <c r="F610" i="8"/>
  <c r="A610" i="8"/>
  <c r="K609" i="8"/>
  <c r="F609" i="8"/>
  <c r="A609" i="8"/>
  <c r="K608" i="8"/>
  <c r="F608" i="8"/>
  <c r="A608" i="8"/>
  <c r="K607" i="8"/>
  <c r="F607" i="8"/>
  <c r="A607" i="8"/>
  <c r="K606" i="8"/>
  <c r="F606" i="8"/>
  <c r="A606" i="8"/>
  <c r="K605" i="8"/>
  <c r="F605" i="8"/>
  <c r="A605" i="8"/>
  <c r="K604" i="8"/>
  <c r="F604" i="8"/>
  <c r="A604" i="8"/>
  <c r="K603" i="8"/>
  <c r="F603" i="8"/>
  <c r="A603" i="8"/>
  <c r="K602" i="8"/>
  <c r="F602" i="8"/>
  <c r="A602" i="8"/>
  <c r="K601" i="8"/>
  <c r="F601" i="8"/>
  <c r="A601" i="8"/>
  <c r="K600" i="8"/>
  <c r="F600" i="8"/>
  <c r="A600" i="8"/>
  <c r="K599" i="8"/>
  <c r="F599" i="8"/>
  <c r="A599" i="8"/>
  <c r="K598" i="8"/>
  <c r="F598" i="8"/>
  <c r="A598" i="8"/>
  <c r="K597" i="8"/>
  <c r="F597" i="8"/>
  <c r="A597" i="8"/>
  <c r="K596" i="8"/>
  <c r="F596" i="8"/>
  <c r="A596" i="8"/>
  <c r="K595" i="8"/>
  <c r="F595" i="8"/>
  <c r="A595" i="8"/>
  <c r="K594" i="8"/>
  <c r="F594" i="8"/>
  <c r="A594" i="8"/>
  <c r="K593" i="8"/>
  <c r="F593" i="8"/>
  <c r="A593" i="8"/>
  <c r="K592" i="8"/>
  <c r="F592" i="8"/>
  <c r="A592" i="8"/>
  <c r="K591" i="8"/>
  <c r="F591" i="8"/>
  <c r="A591" i="8"/>
  <c r="K590" i="8"/>
  <c r="F590" i="8"/>
  <c r="A590" i="8"/>
  <c r="K589" i="8"/>
  <c r="F589" i="8"/>
  <c r="A589" i="8"/>
  <c r="K588" i="8"/>
  <c r="F588" i="8"/>
  <c r="A588" i="8"/>
  <c r="K587" i="8"/>
  <c r="F587" i="8"/>
  <c r="A587" i="8"/>
  <c r="K586" i="8"/>
  <c r="F586" i="8"/>
  <c r="A586" i="8"/>
  <c r="K585" i="8"/>
  <c r="F585" i="8"/>
  <c r="A585" i="8"/>
  <c r="K584" i="8"/>
  <c r="F584" i="8"/>
  <c r="A584" i="8"/>
  <c r="K583" i="8"/>
  <c r="F583" i="8"/>
  <c r="A583" i="8"/>
  <c r="K582" i="8"/>
  <c r="F582" i="8"/>
  <c r="A582" i="8"/>
  <c r="K581" i="8"/>
  <c r="F581" i="8"/>
  <c r="A581" i="8"/>
  <c r="K580" i="8"/>
  <c r="F580" i="8"/>
  <c r="A580" i="8"/>
  <c r="K579" i="8"/>
  <c r="F579" i="8"/>
  <c r="A579" i="8"/>
  <c r="K578" i="8"/>
  <c r="F578" i="8"/>
  <c r="A578" i="8"/>
  <c r="K577" i="8"/>
  <c r="F577" i="8"/>
  <c r="A577" i="8"/>
  <c r="K576" i="8"/>
  <c r="F576" i="8"/>
  <c r="A576" i="8"/>
  <c r="K575" i="8"/>
  <c r="F575" i="8"/>
  <c r="A575" i="8"/>
  <c r="K574" i="8"/>
  <c r="F574" i="8"/>
  <c r="A574" i="8"/>
  <c r="K573" i="8"/>
  <c r="F573" i="8"/>
  <c r="A573" i="8"/>
  <c r="K572" i="8"/>
  <c r="F572" i="8"/>
  <c r="A572" i="8"/>
  <c r="K571" i="8"/>
  <c r="F571" i="8"/>
  <c r="A571" i="8"/>
  <c r="K570" i="8"/>
  <c r="F570" i="8"/>
  <c r="A570" i="8"/>
  <c r="K569" i="8"/>
  <c r="F569" i="8"/>
  <c r="A569" i="8"/>
  <c r="K568" i="8"/>
  <c r="F568" i="8"/>
  <c r="A568" i="8"/>
  <c r="K567" i="8"/>
  <c r="F567" i="8"/>
  <c r="A567" i="8"/>
  <c r="K566" i="8"/>
  <c r="F566" i="8"/>
  <c r="A566" i="8"/>
  <c r="K565" i="8"/>
  <c r="F565" i="8"/>
  <c r="A565" i="8"/>
  <c r="K564" i="8"/>
  <c r="F564" i="8"/>
  <c r="A564" i="8"/>
  <c r="K563" i="8"/>
  <c r="F563" i="8"/>
  <c r="A563" i="8"/>
  <c r="K562" i="8"/>
  <c r="F562" i="8"/>
  <c r="A562" i="8"/>
  <c r="K561" i="8"/>
  <c r="F561" i="8"/>
  <c r="A561" i="8"/>
  <c r="K560" i="8"/>
  <c r="F560" i="8"/>
  <c r="A560" i="8"/>
  <c r="K559" i="8"/>
  <c r="F559" i="8"/>
  <c r="A559" i="8"/>
  <c r="K558" i="8"/>
  <c r="F558" i="8"/>
  <c r="A558" i="8"/>
  <c r="K557" i="8"/>
  <c r="F557" i="8"/>
  <c r="A557" i="8"/>
  <c r="K556" i="8"/>
  <c r="F556" i="8"/>
  <c r="A556" i="8"/>
  <c r="K555" i="8"/>
  <c r="F555" i="8"/>
  <c r="A555" i="8"/>
  <c r="K554" i="8"/>
  <c r="F554" i="8"/>
  <c r="A554" i="8"/>
  <c r="K553" i="8"/>
  <c r="F553" i="8"/>
  <c r="A553" i="8"/>
  <c r="K552" i="8"/>
  <c r="F552" i="8"/>
  <c r="A552" i="8"/>
  <c r="K551" i="8"/>
  <c r="F551" i="8"/>
  <c r="A551" i="8"/>
  <c r="K550" i="8"/>
  <c r="F550" i="8"/>
  <c r="A550" i="8"/>
  <c r="K549" i="8"/>
  <c r="F549" i="8"/>
  <c r="A549" i="8"/>
  <c r="K548" i="8"/>
  <c r="F548" i="8"/>
  <c r="A548" i="8"/>
  <c r="K547" i="8"/>
  <c r="F547" i="8"/>
  <c r="A547" i="8"/>
  <c r="K546" i="8"/>
  <c r="F546" i="8"/>
  <c r="A546" i="8"/>
  <c r="K545" i="8"/>
  <c r="F545" i="8"/>
  <c r="A545" i="8"/>
  <c r="K544" i="8"/>
  <c r="F544" i="8"/>
  <c r="A544" i="8"/>
  <c r="K543" i="8"/>
  <c r="F543" i="8"/>
  <c r="A543" i="8"/>
  <c r="K542" i="8"/>
  <c r="F542" i="8"/>
  <c r="A542" i="8"/>
  <c r="K541" i="8"/>
  <c r="F541" i="8"/>
  <c r="A541" i="8"/>
  <c r="K540" i="8"/>
  <c r="F540" i="8"/>
  <c r="A540" i="8"/>
  <c r="K539" i="8"/>
  <c r="F539" i="8"/>
  <c r="A539" i="8"/>
  <c r="K538" i="8"/>
  <c r="F538" i="8"/>
  <c r="A538" i="8"/>
  <c r="K537" i="8"/>
  <c r="F537" i="8"/>
  <c r="A537" i="8"/>
  <c r="K536" i="8"/>
  <c r="F536" i="8"/>
  <c r="A536" i="8"/>
  <c r="K535" i="8"/>
  <c r="F535" i="8"/>
  <c r="A535" i="8"/>
  <c r="K534" i="8"/>
  <c r="F534" i="8"/>
  <c r="A534" i="8"/>
  <c r="K533" i="8"/>
  <c r="F533" i="8"/>
  <c r="A533" i="8"/>
  <c r="K532" i="8"/>
  <c r="F532" i="8"/>
  <c r="A532" i="8"/>
  <c r="K531" i="8"/>
  <c r="F531" i="8"/>
  <c r="A531" i="8"/>
  <c r="K530" i="8"/>
  <c r="F530" i="8"/>
  <c r="A530" i="8"/>
  <c r="K529" i="8"/>
  <c r="F529" i="8"/>
  <c r="A529" i="8"/>
  <c r="K528" i="8"/>
  <c r="F528" i="8"/>
  <c r="A528" i="8"/>
  <c r="K527" i="8"/>
  <c r="F527" i="8"/>
  <c r="A527" i="8"/>
  <c r="K526" i="8"/>
  <c r="F526" i="8"/>
  <c r="A526" i="8"/>
  <c r="K525" i="8"/>
  <c r="F525" i="8"/>
  <c r="A525" i="8"/>
  <c r="K524" i="8"/>
  <c r="F524" i="8"/>
  <c r="A524" i="8"/>
  <c r="K523" i="8"/>
  <c r="F523" i="8"/>
  <c r="A523" i="8"/>
  <c r="K522" i="8"/>
  <c r="F522" i="8"/>
  <c r="A522" i="8"/>
  <c r="K521" i="8"/>
  <c r="F521" i="8"/>
  <c r="A521" i="8"/>
  <c r="K520" i="8"/>
  <c r="F520" i="8"/>
  <c r="A520" i="8"/>
  <c r="K519" i="8"/>
  <c r="F519" i="8"/>
  <c r="A519" i="8"/>
  <c r="K518" i="8"/>
  <c r="F518" i="8"/>
  <c r="A518" i="8"/>
  <c r="K517" i="8"/>
  <c r="F517" i="8"/>
  <c r="A517" i="8"/>
  <c r="K516" i="8"/>
  <c r="F516" i="8"/>
  <c r="A516" i="8"/>
  <c r="K515" i="8"/>
  <c r="F515" i="8"/>
  <c r="A515" i="8"/>
  <c r="K514" i="8"/>
  <c r="F514" i="8"/>
  <c r="A514" i="8"/>
  <c r="K513" i="8"/>
  <c r="F513" i="8"/>
  <c r="A513" i="8"/>
  <c r="K512" i="8"/>
  <c r="F512" i="8"/>
  <c r="A512" i="8"/>
  <c r="K511" i="8"/>
  <c r="F511" i="8"/>
  <c r="A511" i="8"/>
  <c r="K510" i="8"/>
  <c r="F510" i="8"/>
  <c r="A510" i="8"/>
  <c r="K509" i="8"/>
  <c r="F509" i="8"/>
  <c r="A509" i="8"/>
  <c r="K508" i="8"/>
  <c r="F508" i="8"/>
  <c r="A508" i="8"/>
  <c r="K507" i="8"/>
  <c r="F507" i="8"/>
  <c r="A507" i="8"/>
  <c r="K506" i="8"/>
  <c r="F506" i="8"/>
  <c r="A506" i="8"/>
  <c r="K505" i="8"/>
  <c r="F505" i="8"/>
  <c r="A505" i="8"/>
  <c r="K504" i="8"/>
  <c r="F504" i="8"/>
  <c r="A504" i="8"/>
  <c r="K503" i="8"/>
  <c r="F503" i="8"/>
  <c r="A503" i="8"/>
  <c r="K502" i="8"/>
  <c r="F502" i="8"/>
  <c r="A502" i="8"/>
  <c r="K501" i="8"/>
  <c r="F501" i="8"/>
  <c r="A501" i="8"/>
  <c r="K500" i="8"/>
  <c r="F500" i="8"/>
  <c r="A500" i="8"/>
  <c r="K499" i="8"/>
  <c r="F499" i="8"/>
  <c r="A499" i="8"/>
  <c r="K498" i="8"/>
  <c r="F498" i="8"/>
  <c r="A498" i="8"/>
  <c r="K497" i="8"/>
  <c r="F497" i="8"/>
  <c r="A497" i="8"/>
  <c r="K496" i="8"/>
  <c r="F496" i="8"/>
  <c r="A496" i="8"/>
  <c r="K495" i="8"/>
  <c r="F495" i="8"/>
  <c r="A495" i="8"/>
  <c r="K494" i="8"/>
  <c r="F494" i="8"/>
  <c r="A494" i="8"/>
  <c r="K493" i="8"/>
  <c r="F493" i="8"/>
  <c r="A493" i="8"/>
  <c r="K492" i="8"/>
  <c r="F492" i="8"/>
  <c r="A492" i="8"/>
  <c r="K491" i="8"/>
  <c r="F491" i="8"/>
  <c r="A491" i="8"/>
  <c r="K490" i="8"/>
  <c r="F490" i="8"/>
  <c r="A490" i="8"/>
  <c r="K489" i="8"/>
  <c r="F489" i="8"/>
  <c r="A489" i="8"/>
  <c r="K488" i="8"/>
  <c r="F488" i="8"/>
  <c r="A488" i="8"/>
  <c r="K487" i="8"/>
  <c r="F487" i="8"/>
  <c r="A487" i="8"/>
  <c r="K486" i="8"/>
  <c r="F486" i="8"/>
  <c r="A486" i="8"/>
  <c r="K485" i="8"/>
  <c r="F485" i="8"/>
  <c r="A485" i="8"/>
  <c r="K484" i="8"/>
  <c r="F484" i="8"/>
  <c r="A484" i="8"/>
  <c r="K483" i="8"/>
  <c r="F483" i="8"/>
  <c r="A483" i="8"/>
  <c r="K482" i="8"/>
  <c r="F482" i="8"/>
  <c r="A482" i="8"/>
  <c r="K481" i="8"/>
  <c r="F481" i="8"/>
  <c r="A481" i="8"/>
  <c r="K480" i="8"/>
  <c r="F480" i="8"/>
  <c r="A480" i="8"/>
  <c r="K479" i="8"/>
  <c r="F479" i="8"/>
  <c r="A479" i="8"/>
  <c r="K478" i="8"/>
  <c r="F478" i="8"/>
  <c r="A478" i="8"/>
  <c r="K477" i="8"/>
  <c r="F477" i="8"/>
  <c r="A477" i="8"/>
  <c r="K476" i="8"/>
  <c r="F476" i="8"/>
  <c r="A476" i="8"/>
  <c r="K475" i="8"/>
  <c r="F475" i="8"/>
  <c r="A475" i="8"/>
  <c r="K474" i="8"/>
  <c r="F474" i="8"/>
  <c r="A474" i="8"/>
  <c r="K473" i="8"/>
  <c r="F473" i="8"/>
  <c r="A473" i="8"/>
  <c r="K472" i="8"/>
  <c r="F472" i="8"/>
  <c r="A472" i="8"/>
  <c r="K471" i="8"/>
  <c r="F471" i="8"/>
  <c r="A471" i="8"/>
  <c r="K470" i="8"/>
  <c r="F470" i="8"/>
  <c r="A470" i="8"/>
  <c r="K469" i="8"/>
  <c r="F469" i="8"/>
  <c r="A469" i="8"/>
  <c r="K468" i="8"/>
  <c r="F468" i="8"/>
  <c r="A468" i="8"/>
  <c r="K467" i="8"/>
  <c r="F467" i="8"/>
  <c r="A467" i="8"/>
  <c r="K466" i="8"/>
  <c r="F466" i="8"/>
  <c r="A466" i="8"/>
  <c r="K465" i="8"/>
  <c r="F465" i="8"/>
  <c r="A465" i="8"/>
  <c r="K464" i="8"/>
  <c r="F464" i="8"/>
  <c r="A464" i="8"/>
  <c r="K463" i="8"/>
  <c r="F463" i="8"/>
  <c r="A463" i="8"/>
  <c r="K462" i="8"/>
  <c r="F462" i="8"/>
  <c r="A462" i="8"/>
  <c r="K461" i="8"/>
  <c r="F461" i="8"/>
  <c r="A461" i="8"/>
  <c r="K460" i="8"/>
  <c r="F460" i="8"/>
  <c r="A460" i="8"/>
  <c r="K459" i="8"/>
  <c r="F459" i="8"/>
  <c r="A459" i="8"/>
  <c r="K458" i="8"/>
  <c r="F458" i="8"/>
  <c r="A458" i="8"/>
  <c r="K457" i="8"/>
  <c r="F457" i="8"/>
  <c r="A457" i="8"/>
  <c r="K456" i="8"/>
  <c r="F456" i="8"/>
  <c r="A456" i="8"/>
  <c r="K455" i="8"/>
  <c r="F455" i="8"/>
  <c r="A455" i="8"/>
  <c r="K454" i="8"/>
  <c r="F454" i="8"/>
  <c r="A454" i="8"/>
  <c r="K453" i="8"/>
  <c r="F453" i="8"/>
  <c r="A453" i="8"/>
  <c r="K452" i="8"/>
  <c r="F452" i="8"/>
  <c r="A452" i="8"/>
  <c r="K451" i="8"/>
  <c r="F451" i="8"/>
  <c r="A451" i="8"/>
  <c r="K450" i="8"/>
  <c r="F450" i="8"/>
  <c r="A450" i="8"/>
  <c r="K449" i="8"/>
  <c r="F449" i="8"/>
  <c r="A449" i="8"/>
  <c r="K448" i="8"/>
  <c r="F448" i="8"/>
  <c r="A448" i="8"/>
  <c r="K447" i="8"/>
  <c r="F447" i="8"/>
  <c r="A447" i="8"/>
  <c r="K446" i="8"/>
  <c r="F446" i="8"/>
  <c r="A446" i="8"/>
  <c r="K445" i="8"/>
  <c r="F445" i="8"/>
  <c r="A445" i="8"/>
  <c r="K444" i="8"/>
  <c r="F444" i="8"/>
  <c r="A444" i="8"/>
  <c r="K443" i="8"/>
  <c r="F443" i="8"/>
  <c r="A443" i="8"/>
  <c r="K442" i="8"/>
  <c r="F442" i="8"/>
  <c r="A442" i="8"/>
  <c r="K441" i="8"/>
  <c r="F441" i="8"/>
  <c r="A441" i="8"/>
  <c r="K440" i="8"/>
  <c r="F440" i="8"/>
  <c r="A440" i="8"/>
  <c r="K439" i="8"/>
  <c r="F439" i="8"/>
  <c r="A439" i="8"/>
  <c r="K438" i="8"/>
  <c r="F438" i="8"/>
  <c r="A438" i="8"/>
  <c r="K437" i="8"/>
  <c r="F437" i="8"/>
  <c r="A437" i="8"/>
  <c r="K436" i="8"/>
  <c r="F436" i="8"/>
  <c r="A436" i="8"/>
  <c r="K435" i="8"/>
  <c r="F435" i="8"/>
  <c r="A435" i="8"/>
  <c r="K434" i="8"/>
  <c r="F434" i="8"/>
  <c r="A434" i="8"/>
  <c r="K433" i="8"/>
  <c r="F433" i="8"/>
  <c r="A433" i="8"/>
  <c r="K432" i="8"/>
  <c r="F432" i="8"/>
  <c r="A432" i="8"/>
  <c r="K431" i="8"/>
  <c r="F431" i="8"/>
  <c r="A431" i="8"/>
  <c r="K430" i="8"/>
  <c r="F430" i="8"/>
  <c r="A430" i="8"/>
  <c r="K429" i="8"/>
  <c r="F429" i="8"/>
  <c r="A429" i="8"/>
  <c r="K428" i="8"/>
  <c r="F428" i="8"/>
  <c r="A428" i="8"/>
  <c r="K427" i="8"/>
  <c r="F427" i="8"/>
  <c r="A427" i="8"/>
  <c r="K426" i="8"/>
  <c r="F426" i="8"/>
  <c r="A426" i="8"/>
  <c r="K425" i="8"/>
  <c r="F425" i="8"/>
  <c r="A425" i="8"/>
  <c r="K424" i="8"/>
  <c r="F424" i="8"/>
  <c r="A424" i="8"/>
  <c r="K423" i="8"/>
  <c r="F423" i="8"/>
  <c r="A423" i="8"/>
  <c r="K422" i="8"/>
  <c r="F422" i="8"/>
  <c r="A422" i="8"/>
  <c r="K421" i="8"/>
  <c r="F421" i="8"/>
  <c r="A421" i="8"/>
  <c r="K420" i="8"/>
  <c r="F420" i="8"/>
  <c r="A420" i="8"/>
  <c r="K419" i="8"/>
  <c r="F419" i="8"/>
  <c r="A419" i="8"/>
  <c r="K418" i="8"/>
  <c r="F418" i="8"/>
  <c r="A418" i="8"/>
  <c r="K417" i="8"/>
  <c r="F417" i="8"/>
  <c r="A417" i="8"/>
  <c r="K416" i="8"/>
  <c r="F416" i="8"/>
  <c r="A416" i="8"/>
  <c r="K415" i="8"/>
  <c r="F415" i="8"/>
  <c r="A415" i="8"/>
  <c r="K414" i="8"/>
  <c r="F414" i="8"/>
  <c r="A414" i="8"/>
  <c r="K413" i="8"/>
  <c r="F413" i="8"/>
  <c r="A413" i="8"/>
  <c r="K412" i="8"/>
  <c r="F412" i="8"/>
  <c r="A412" i="8"/>
  <c r="K411" i="8"/>
  <c r="F411" i="8"/>
  <c r="A411" i="8"/>
  <c r="K410" i="8"/>
  <c r="F410" i="8"/>
  <c r="A410" i="8"/>
  <c r="K409" i="8"/>
  <c r="F409" i="8"/>
  <c r="A409" i="8"/>
  <c r="K408" i="8"/>
  <c r="F408" i="8"/>
  <c r="A408" i="8"/>
  <c r="K407" i="8"/>
  <c r="F407" i="8"/>
  <c r="A407" i="8"/>
  <c r="K406" i="8"/>
  <c r="F406" i="8"/>
  <c r="A406" i="8"/>
  <c r="K405" i="8"/>
  <c r="F405" i="8"/>
  <c r="A405" i="8"/>
  <c r="K404" i="8"/>
  <c r="F404" i="8"/>
  <c r="A404" i="8"/>
  <c r="K403" i="8"/>
  <c r="F403" i="8"/>
  <c r="A403" i="8"/>
  <c r="K402" i="8"/>
  <c r="F402" i="8"/>
  <c r="A402" i="8"/>
  <c r="K401" i="8"/>
  <c r="F401" i="8"/>
  <c r="A401" i="8"/>
  <c r="K400" i="8"/>
  <c r="F400" i="8"/>
  <c r="A400" i="8"/>
  <c r="K399" i="8"/>
  <c r="F399" i="8"/>
  <c r="A399" i="8"/>
  <c r="K398" i="8"/>
  <c r="F398" i="8"/>
  <c r="A398" i="8"/>
  <c r="K397" i="8"/>
  <c r="F397" i="8"/>
  <c r="A397" i="8"/>
  <c r="K396" i="8"/>
  <c r="F396" i="8"/>
  <c r="A396" i="8"/>
  <c r="K395" i="8"/>
  <c r="F395" i="8"/>
  <c r="A395" i="8"/>
  <c r="K394" i="8"/>
  <c r="F394" i="8"/>
  <c r="A394" i="8"/>
  <c r="K393" i="8"/>
  <c r="F393" i="8"/>
  <c r="A393" i="8"/>
  <c r="K392" i="8"/>
  <c r="F392" i="8"/>
  <c r="A392" i="8"/>
  <c r="K391" i="8"/>
  <c r="F391" i="8"/>
  <c r="A391" i="8"/>
  <c r="K390" i="8"/>
  <c r="F390" i="8"/>
  <c r="A390" i="8"/>
  <c r="K389" i="8"/>
  <c r="F389" i="8"/>
  <c r="A389" i="8"/>
  <c r="K388" i="8"/>
  <c r="F388" i="8"/>
  <c r="A388" i="8"/>
  <c r="K387" i="8"/>
  <c r="F387" i="8"/>
  <c r="A387" i="8"/>
  <c r="K386" i="8"/>
  <c r="F386" i="8"/>
  <c r="A386" i="8"/>
  <c r="K385" i="8"/>
  <c r="F385" i="8"/>
  <c r="A385" i="8"/>
  <c r="K384" i="8"/>
  <c r="F384" i="8"/>
  <c r="A384" i="8"/>
  <c r="K383" i="8"/>
  <c r="F383" i="8"/>
  <c r="A383" i="8"/>
  <c r="K382" i="8"/>
  <c r="F382" i="8"/>
  <c r="A382" i="8"/>
  <c r="K381" i="8"/>
  <c r="F381" i="8"/>
  <c r="A381" i="8"/>
  <c r="K380" i="8"/>
  <c r="F380" i="8"/>
  <c r="A380" i="8"/>
  <c r="K379" i="8"/>
  <c r="F379" i="8"/>
  <c r="A379" i="8"/>
  <c r="K378" i="8"/>
  <c r="F378" i="8"/>
  <c r="A378" i="8"/>
  <c r="K377" i="8"/>
  <c r="F377" i="8"/>
  <c r="A377" i="8"/>
  <c r="K376" i="8"/>
  <c r="F376" i="8"/>
  <c r="A376" i="8"/>
  <c r="K375" i="8"/>
  <c r="F375" i="8"/>
  <c r="A375" i="8"/>
  <c r="K374" i="8"/>
  <c r="F374" i="8"/>
  <c r="A374" i="8"/>
  <c r="K373" i="8"/>
  <c r="F373" i="8"/>
  <c r="A373" i="8"/>
  <c r="K372" i="8"/>
  <c r="F372" i="8"/>
  <c r="A372" i="8"/>
  <c r="K371" i="8"/>
  <c r="F371" i="8"/>
  <c r="A371" i="8"/>
  <c r="K370" i="8"/>
  <c r="F370" i="8"/>
  <c r="A370" i="8"/>
  <c r="K369" i="8"/>
  <c r="F369" i="8"/>
  <c r="A369" i="8"/>
  <c r="K368" i="8"/>
  <c r="F368" i="8"/>
  <c r="A368" i="8"/>
  <c r="K367" i="8"/>
  <c r="F367" i="8"/>
  <c r="A367" i="8"/>
  <c r="K366" i="8"/>
  <c r="F366" i="8"/>
  <c r="A366" i="8"/>
  <c r="K365" i="8"/>
  <c r="F365" i="8"/>
  <c r="A365" i="8"/>
  <c r="K364" i="8"/>
  <c r="F364" i="8"/>
  <c r="A364" i="8"/>
  <c r="K363" i="8"/>
  <c r="F363" i="8"/>
  <c r="A363" i="8"/>
  <c r="K362" i="8"/>
  <c r="F362" i="8"/>
  <c r="A362" i="8"/>
  <c r="K361" i="8"/>
  <c r="F361" i="8"/>
  <c r="A361" i="8"/>
  <c r="K360" i="8"/>
  <c r="F360" i="8"/>
  <c r="A360" i="8"/>
  <c r="K359" i="8"/>
  <c r="F359" i="8"/>
  <c r="A359" i="8"/>
  <c r="K358" i="8"/>
  <c r="F358" i="8"/>
  <c r="A358" i="8"/>
  <c r="K357" i="8"/>
  <c r="F357" i="8"/>
  <c r="A357" i="8"/>
  <c r="K356" i="8"/>
  <c r="F356" i="8"/>
  <c r="A356" i="8"/>
  <c r="K355" i="8"/>
  <c r="F355" i="8"/>
  <c r="A355" i="8"/>
  <c r="K354" i="8"/>
  <c r="F354" i="8"/>
  <c r="A354" i="8"/>
  <c r="K353" i="8"/>
  <c r="F353" i="8"/>
  <c r="A353" i="8"/>
  <c r="K352" i="8"/>
  <c r="F352" i="8"/>
  <c r="A352" i="8"/>
  <c r="K351" i="8"/>
  <c r="F351" i="8"/>
  <c r="A351" i="8"/>
  <c r="K350" i="8"/>
  <c r="F350" i="8"/>
  <c r="A350" i="8"/>
  <c r="K349" i="8"/>
  <c r="F349" i="8"/>
  <c r="A349" i="8"/>
  <c r="K348" i="8"/>
  <c r="F348" i="8"/>
  <c r="A348" i="8"/>
  <c r="K347" i="8"/>
  <c r="F347" i="8"/>
  <c r="A347" i="8"/>
  <c r="K346" i="8"/>
  <c r="F346" i="8"/>
  <c r="A346" i="8"/>
  <c r="K345" i="8"/>
  <c r="F345" i="8"/>
  <c r="A345" i="8"/>
  <c r="K344" i="8"/>
  <c r="F344" i="8"/>
  <c r="A344" i="8"/>
  <c r="K343" i="8"/>
  <c r="F343" i="8"/>
  <c r="A343" i="8"/>
  <c r="K342" i="8"/>
  <c r="F342" i="8"/>
  <c r="A342" i="8"/>
  <c r="K341" i="8"/>
  <c r="F341" i="8"/>
  <c r="A341" i="8"/>
  <c r="K340" i="8"/>
  <c r="F340" i="8"/>
  <c r="A340" i="8"/>
  <c r="K339" i="8"/>
  <c r="F339" i="8"/>
  <c r="A339" i="8"/>
  <c r="K338" i="8"/>
  <c r="F338" i="8"/>
  <c r="A338" i="8"/>
  <c r="K337" i="8"/>
  <c r="F337" i="8"/>
  <c r="A337" i="8"/>
  <c r="K336" i="8"/>
  <c r="F336" i="8"/>
  <c r="A336" i="8"/>
  <c r="K335" i="8"/>
  <c r="F335" i="8"/>
  <c r="A335" i="8"/>
  <c r="K334" i="8"/>
  <c r="F334" i="8"/>
  <c r="A334" i="8"/>
  <c r="K333" i="8"/>
  <c r="F333" i="8"/>
  <c r="A333" i="8"/>
  <c r="K332" i="8"/>
  <c r="F332" i="8"/>
  <c r="A332" i="8"/>
  <c r="K331" i="8"/>
  <c r="F331" i="8"/>
  <c r="A331" i="8"/>
  <c r="K330" i="8"/>
  <c r="F330" i="8"/>
  <c r="A330" i="8"/>
  <c r="K329" i="8"/>
  <c r="F329" i="8"/>
  <c r="A329" i="8"/>
  <c r="K328" i="8"/>
  <c r="F328" i="8"/>
  <c r="A328" i="8"/>
  <c r="K327" i="8"/>
  <c r="F327" i="8"/>
  <c r="A327" i="8"/>
  <c r="K326" i="8"/>
  <c r="F326" i="8"/>
  <c r="A326" i="8"/>
  <c r="K325" i="8"/>
  <c r="F325" i="8"/>
  <c r="A325" i="8"/>
  <c r="K324" i="8"/>
  <c r="F324" i="8"/>
  <c r="A324" i="8"/>
  <c r="K323" i="8"/>
  <c r="F323" i="8"/>
  <c r="A323" i="8"/>
  <c r="K322" i="8"/>
  <c r="F322" i="8"/>
  <c r="A322" i="8"/>
  <c r="K321" i="8"/>
  <c r="F321" i="8"/>
  <c r="A321" i="8"/>
  <c r="K320" i="8"/>
  <c r="F320" i="8"/>
  <c r="A320" i="8"/>
  <c r="K319" i="8"/>
  <c r="F319" i="8"/>
  <c r="A319" i="8"/>
  <c r="K318" i="8"/>
  <c r="F318" i="8"/>
  <c r="A318" i="8"/>
  <c r="K317" i="8"/>
  <c r="F317" i="8"/>
  <c r="A317" i="8"/>
  <c r="K316" i="8"/>
  <c r="F316" i="8"/>
  <c r="A316" i="8"/>
  <c r="K315" i="8"/>
  <c r="F315" i="8"/>
  <c r="A315" i="8"/>
  <c r="K314" i="8"/>
  <c r="F314" i="8"/>
  <c r="A314" i="8"/>
  <c r="K313" i="8"/>
  <c r="F313" i="8"/>
  <c r="A313" i="8"/>
  <c r="K312" i="8"/>
  <c r="F312" i="8"/>
  <c r="A312" i="8"/>
  <c r="K311" i="8"/>
  <c r="F311" i="8"/>
  <c r="A311" i="8"/>
  <c r="K310" i="8"/>
  <c r="F310" i="8"/>
  <c r="A310" i="8"/>
  <c r="K309" i="8"/>
  <c r="F309" i="8"/>
  <c r="A309" i="8"/>
  <c r="K308" i="8"/>
  <c r="F308" i="8"/>
  <c r="A308" i="8"/>
  <c r="K307" i="8"/>
  <c r="F307" i="8"/>
  <c r="A307" i="8"/>
  <c r="K306" i="8"/>
  <c r="F306" i="8"/>
  <c r="A306" i="8"/>
  <c r="K305" i="8"/>
  <c r="F305" i="8"/>
  <c r="A305" i="8"/>
  <c r="K304" i="8"/>
  <c r="F304" i="8"/>
  <c r="A304" i="8"/>
  <c r="K303" i="8"/>
  <c r="F303" i="8"/>
  <c r="A303" i="8"/>
  <c r="K302" i="8"/>
  <c r="F302" i="8"/>
  <c r="A302" i="8"/>
  <c r="K301" i="8"/>
  <c r="F301" i="8"/>
  <c r="A301" i="8"/>
  <c r="K300" i="8"/>
  <c r="F300" i="8"/>
  <c r="A300" i="8"/>
  <c r="K299" i="8"/>
  <c r="F299" i="8"/>
  <c r="A299" i="8"/>
  <c r="K298" i="8"/>
  <c r="F298" i="8"/>
  <c r="A298" i="8"/>
  <c r="K297" i="8"/>
  <c r="F297" i="8"/>
  <c r="A297" i="8"/>
  <c r="K296" i="8"/>
  <c r="F296" i="8"/>
  <c r="A296" i="8"/>
  <c r="K295" i="8"/>
  <c r="F295" i="8"/>
  <c r="A295" i="8"/>
  <c r="K294" i="8"/>
  <c r="F294" i="8"/>
  <c r="A294" i="8"/>
  <c r="K293" i="8"/>
  <c r="F293" i="8"/>
  <c r="A293" i="8"/>
  <c r="K292" i="8"/>
  <c r="F292" i="8"/>
  <c r="A292" i="8"/>
  <c r="K291" i="8"/>
  <c r="F291" i="8"/>
  <c r="A291" i="8"/>
  <c r="K290" i="8"/>
  <c r="F290" i="8"/>
  <c r="A290" i="8"/>
  <c r="K289" i="8"/>
  <c r="F289" i="8"/>
  <c r="A289" i="8"/>
  <c r="K288" i="8"/>
  <c r="F288" i="8"/>
  <c r="A288" i="8"/>
  <c r="K287" i="8"/>
  <c r="F287" i="8"/>
  <c r="A287" i="8"/>
  <c r="K286" i="8"/>
  <c r="F286" i="8"/>
  <c r="A286" i="8"/>
  <c r="K285" i="8"/>
  <c r="F285" i="8"/>
  <c r="A285" i="8"/>
  <c r="K284" i="8"/>
  <c r="F284" i="8"/>
  <c r="A284" i="8"/>
  <c r="K283" i="8"/>
  <c r="F283" i="8"/>
  <c r="A283" i="8"/>
  <c r="K282" i="8"/>
  <c r="F282" i="8"/>
  <c r="A282" i="8"/>
  <c r="K281" i="8"/>
  <c r="F281" i="8"/>
  <c r="A281" i="8"/>
  <c r="K280" i="8"/>
  <c r="F280" i="8"/>
  <c r="A280" i="8"/>
  <c r="K279" i="8"/>
  <c r="F279" i="8"/>
  <c r="A279" i="8"/>
  <c r="K278" i="8"/>
  <c r="F278" i="8"/>
  <c r="A278" i="8"/>
  <c r="K277" i="8"/>
  <c r="F277" i="8"/>
  <c r="A277" i="8"/>
  <c r="K276" i="8"/>
  <c r="F276" i="8"/>
  <c r="A276" i="8"/>
  <c r="K275" i="8"/>
  <c r="F275" i="8"/>
  <c r="A275" i="8"/>
  <c r="K274" i="8"/>
  <c r="F274" i="8"/>
  <c r="A274" i="8"/>
  <c r="K273" i="8"/>
  <c r="F273" i="8"/>
  <c r="A273" i="8"/>
  <c r="K272" i="8"/>
  <c r="F272" i="8"/>
  <c r="A272" i="8"/>
  <c r="K271" i="8"/>
  <c r="F271" i="8"/>
  <c r="A271" i="8"/>
  <c r="K270" i="8"/>
  <c r="F270" i="8"/>
  <c r="A270" i="8"/>
  <c r="K269" i="8"/>
  <c r="F269" i="8"/>
  <c r="A269" i="8"/>
  <c r="K268" i="8"/>
  <c r="F268" i="8"/>
  <c r="A268" i="8"/>
  <c r="K267" i="8"/>
  <c r="F267" i="8"/>
  <c r="A267" i="8"/>
  <c r="K266" i="8"/>
  <c r="F266" i="8"/>
  <c r="A266" i="8"/>
  <c r="K265" i="8"/>
  <c r="F265" i="8"/>
  <c r="A265" i="8"/>
  <c r="K264" i="8"/>
  <c r="F264" i="8"/>
  <c r="A264" i="8"/>
  <c r="K263" i="8"/>
  <c r="F263" i="8"/>
  <c r="A263" i="8"/>
  <c r="K262" i="8"/>
  <c r="F262" i="8"/>
  <c r="A262" i="8"/>
  <c r="K261" i="8"/>
  <c r="F261" i="8"/>
  <c r="A261" i="8"/>
  <c r="K260" i="8"/>
  <c r="F260" i="8"/>
  <c r="A260" i="8"/>
  <c r="K259" i="8"/>
  <c r="F259" i="8"/>
  <c r="A259" i="8"/>
  <c r="K258" i="8"/>
  <c r="F258" i="8"/>
  <c r="A258" i="8"/>
  <c r="K257" i="8"/>
  <c r="F257" i="8"/>
  <c r="A257" i="8"/>
  <c r="K256" i="8"/>
  <c r="F256" i="8"/>
  <c r="A256" i="8"/>
  <c r="K255" i="8"/>
  <c r="F255" i="8"/>
  <c r="A255" i="8"/>
  <c r="K254" i="8"/>
  <c r="F254" i="8"/>
  <c r="A254" i="8"/>
  <c r="K253" i="8"/>
  <c r="F253" i="8"/>
  <c r="A253" i="8"/>
  <c r="K252" i="8"/>
  <c r="F252" i="8"/>
  <c r="A252" i="8"/>
  <c r="K251" i="8"/>
  <c r="F251" i="8"/>
  <c r="A251" i="8"/>
  <c r="K250" i="8"/>
  <c r="F250" i="8"/>
  <c r="A250" i="8"/>
  <c r="K249" i="8"/>
  <c r="F249" i="8"/>
  <c r="A249" i="8"/>
  <c r="K248" i="8"/>
  <c r="F248" i="8"/>
  <c r="A248" i="8"/>
  <c r="K247" i="8"/>
  <c r="F247" i="8"/>
  <c r="A247" i="8"/>
  <c r="K246" i="8"/>
  <c r="F246" i="8"/>
  <c r="A246" i="8"/>
  <c r="K245" i="8"/>
  <c r="F245" i="8"/>
  <c r="A245" i="8"/>
  <c r="K244" i="8"/>
  <c r="F244" i="8"/>
  <c r="A244" i="8"/>
  <c r="K243" i="8"/>
  <c r="F243" i="8"/>
  <c r="A243" i="8"/>
  <c r="K242" i="8"/>
  <c r="F242" i="8"/>
  <c r="A242" i="8"/>
  <c r="K241" i="8"/>
  <c r="F241" i="8"/>
  <c r="A241" i="8"/>
  <c r="K240" i="8"/>
  <c r="F240" i="8"/>
  <c r="A240" i="8"/>
  <c r="K239" i="8"/>
  <c r="F239" i="8"/>
  <c r="A239" i="8"/>
  <c r="K238" i="8"/>
  <c r="F238" i="8"/>
  <c r="A238" i="8"/>
  <c r="K237" i="8"/>
  <c r="F237" i="8"/>
  <c r="A237" i="8"/>
  <c r="K236" i="8"/>
  <c r="F236" i="8"/>
  <c r="A236" i="8"/>
  <c r="K235" i="8"/>
  <c r="F235" i="8"/>
  <c r="A235" i="8"/>
  <c r="K234" i="8"/>
  <c r="F234" i="8"/>
  <c r="A234" i="8"/>
  <c r="K233" i="8"/>
  <c r="F233" i="8"/>
  <c r="A233" i="8"/>
  <c r="K232" i="8"/>
  <c r="F232" i="8"/>
  <c r="A232" i="8"/>
  <c r="K231" i="8"/>
  <c r="F231" i="8"/>
  <c r="A231" i="8"/>
  <c r="K230" i="8"/>
  <c r="F230" i="8"/>
  <c r="A230" i="8"/>
  <c r="K229" i="8"/>
  <c r="F229" i="8"/>
  <c r="A229" i="8"/>
  <c r="K228" i="8"/>
  <c r="F228" i="8"/>
  <c r="A228" i="8"/>
  <c r="K227" i="8"/>
  <c r="F227" i="8"/>
  <c r="A227" i="8"/>
  <c r="K226" i="8"/>
  <c r="F226" i="8"/>
  <c r="A226" i="8"/>
  <c r="K225" i="8"/>
  <c r="F225" i="8"/>
  <c r="A225" i="8"/>
  <c r="K224" i="8"/>
  <c r="F224" i="8"/>
  <c r="A224" i="8"/>
  <c r="K223" i="8"/>
  <c r="F223" i="8"/>
  <c r="A223" i="8"/>
  <c r="K222" i="8"/>
  <c r="F222" i="8"/>
  <c r="A222" i="8"/>
  <c r="K221" i="8"/>
  <c r="F221" i="8"/>
  <c r="A221" i="8"/>
  <c r="K220" i="8"/>
  <c r="F220" i="8"/>
  <c r="A220" i="8"/>
  <c r="K219" i="8"/>
  <c r="F219" i="8"/>
  <c r="A219" i="8"/>
  <c r="K218" i="8"/>
  <c r="F218" i="8"/>
  <c r="A218" i="8"/>
  <c r="K217" i="8"/>
  <c r="F217" i="8"/>
  <c r="A217" i="8"/>
  <c r="K216" i="8"/>
  <c r="F216" i="8"/>
  <c r="A216" i="8"/>
  <c r="K215" i="8"/>
  <c r="F215" i="8"/>
  <c r="A215" i="8"/>
  <c r="K214" i="8"/>
  <c r="F214" i="8"/>
  <c r="A214" i="8"/>
  <c r="K213" i="8"/>
  <c r="F213" i="8"/>
  <c r="A213" i="8"/>
  <c r="K212" i="8"/>
  <c r="F212" i="8"/>
  <c r="A212" i="8"/>
  <c r="K211" i="8"/>
  <c r="F211" i="8"/>
  <c r="A211" i="8"/>
  <c r="K210" i="8"/>
  <c r="F210" i="8"/>
  <c r="A210" i="8"/>
  <c r="K209" i="8"/>
  <c r="F209" i="8"/>
  <c r="A209" i="8"/>
  <c r="K208" i="8"/>
  <c r="F208" i="8"/>
  <c r="A208" i="8"/>
  <c r="K207" i="8"/>
  <c r="F207" i="8"/>
  <c r="A207" i="8"/>
  <c r="K206" i="8"/>
  <c r="F206" i="8"/>
  <c r="A206" i="8"/>
  <c r="K205" i="8"/>
  <c r="F205" i="8"/>
  <c r="A205" i="8"/>
  <c r="K204" i="8"/>
  <c r="F204" i="8"/>
  <c r="A204" i="8"/>
  <c r="K203" i="8"/>
  <c r="F203" i="8"/>
  <c r="A203" i="8"/>
  <c r="K202" i="8"/>
  <c r="F202" i="8"/>
  <c r="A202" i="8"/>
  <c r="K201" i="8"/>
  <c r="F201" i="8"/>
  <c r="A201" i="8"/>
  <c r="K200" i="8"/>
  <c r="F200" i="8"/>
  <c r="A200" i="8"/>
  <c r="K199" i="8"/>
  <c r="F199" i="8"/>
  <c r="A199" i="8"/>
  <c r="K198" i="8"/>
  <c r="F198" i="8"/>
  <c r="A198" i="8"/>
  <c r="K197" i="8"/>
  <c r="F197" i="8"/>
  <c r="A197" i="8"/>
  <c r="K196" i="8"/>
  <c r="F196" i="8"/>
  <c r="A196" i="8"/>
  <c r="K195" i="8"/>
  <c r="F195" i="8"/>
  <c r="A195" i="8"/>
  <c r="K194" i="8"/>
  <c r="F194" i="8"/>
  <c r="A194" i="8"/>
  <c r="K193" i="8"/>
  <c r="F193" i="8"/>
  <c r="A193" i="8"/>
  <c r="K192" i="8"/>
  <c r="F192" i="8"/>
  <c r="A192" i="8"/>
  <c r="K191" i="8"/>
  <c r="F191" i="8"/>
  <c r="A191" i="8"/>
  <c r="K190" i="8"/>
  <c r="F190" i="8"/>
  <c r="A190" i="8"/>
  <c r="K189" i="8"/>
  <c r="F189" i="8"/>
  <c r="A189" i="8"/>
  <c r="K188" i="8"/>
  <c r="F188" i="8"/>
  <c r="A188" i="8"/>
  <c r="K187" i="8"/>
  <c r="F187" i="8"/>
  <c r="A187" i="8"/>
  <c r="K186" i="8"/>
  <c r="F186" i="8"/>
  <c r="A186" i="8"/>
  <c r="K185" i="8"/>
  <c r="F185" i="8"/>
  <c r="A185" i="8"/>
  <c r="K184" i="8"/>
  <c r="F184" i="8"/>
  <c r="A184" i="8"/>
  <c r="K183" i="8"/>
  <c r="F183" i="8"/>
  <c r="A183" i="8"/>
  <c r="K182" i="8"/>
  <c r="F182" i="8"/>
  <c r="A182" i="8"/>
  <c r="K181" i="8"/>
  <c r="F181" i="8"/>
  <c r="A181" i="8"/>
  <c r="K180" i="8"/>
  <c r="F180" i="8"/>
  <c r="A180" i="8"/>
  <c r="K179" i="8"/>
  <c r="F179" i="8"/>
  <c r="A179" i="8"/>
  <c r="K178" i="8"/>
  <c r="F178" i="8"/>
  <c r="A178" i="8"/>
  <c r="K177" i="8"/>
  <c r="F177" i="8"/>
  <c r="A177" i="8"/>
  <c r="K176" i="8"/>
  <c r="F176" i="8"/>
  <c r="A176" i="8"/>
  <c r="K175" i="8"/>
  <c r="F175" i="8"/>
  <c r="A175" i="8"/>
  <c r="K174" i="8"/>
  <c r="F174" i="8"/>
  <c r="A174" i="8"/>
  <c r="K173" i="8"/>
  <c r="F173" i="8"/>
  <c r="A173" i="8"/>
  <c r="K172" i="8"/>
  <c r="F172" i="8"/>
  <c r="A172" i="8"/>
  <c r="K171" i="8"/>
  <c r="F171" i="8"/>
  <c r="A171" i="8"/>
  <c r="K170" i="8"/>
  <c r="F170" i="8"/>
  <c r="A170" i="8"/>
  <c r="K169" i="8"/>
  <c r="F169" i="8"/>
  <c r="A169" i="8"/>
  <c r="K168" i="8"/>
  <c r="F168" i="8"/>
  <c r="A168" i="8"/>
  <c r="K167" i="8"/>
  <c r="F167" i="8"/>
  <c r="A167" i="8"/>
  <c r="K166" i="8"/>
  <c r="F166" i="8"/>
  <c r="A166" i="8"/>
  <c r="K165" i="8"/>
  <c r="F165" i="8"/>
  <c r="A165" i="8"/>
  <c r="K164" i="8"/>
  <c r="F164" i="8"/>
  <c r="A164" i="8"/>
  <c r="K163" i="8"/>
  <c r="F163" i="8"/>
  <c r="A163" i="8"/>
  <c r="K162" i="8"/>
  <c r="F162" i="8"/>
  <c r="A162" i="8"/>
  <c r="K161" i="8"/>
  <c r="F161" i="8"/>
  <c r="A161" i="8"/>
  <c r="K160" i="8"/>
  <c r="F160" i="8"/>
  <c r="A160" i="8"/>
  <c r="K159" i="8"/>
  <c r="F159" i="8"/>
  <c r="A159" i="8"/>
  <c r="K158" i="8"/>
  <c r="F158" i="8"/>
  <c r="A158" i="8"/>
  <c r="K157" i="8"/>
  <c r="F157" i="8"/>
  <c r="A157" i="8"/>
  <c r="K156" i="8"/>
  <c r="F156" i="8"/>
  <c r="A156" i="8"/>
  <c r="K155" i="8"/>
  <c r="F155" i="8"/>
  <c r="A155" i="8"/>
  <c r="K154" i="8"/>
  <c r="F154" i="8"/>
  <c r="A154" i="8"/>
  <c r="K153" i="8"/>
  <c r="F153" i="8"/>
  <c r="A153" i="8"/>
  <c r="K152" i="8"/>
  <c r="F152" i="8"/>
  <c r="A152" i="8"/>
  <c r="K151" i="8"/>
  <c r="F151" i="8"/>
  <c r="A151" i="8"/>
  <c r="K150" i="8"/>
  <c r="F150" i="8"/>
  <c r="A150" i="8"/>
  <c r="K149" i="8"/>
  <c r="F149" i="8"/>
  <c r="A149" i="8"/>
  <c r="K148" i="8"/>
  <c r="F148" i="8"/>
  <c r="A148" i="8"/>
  <c r="K147" i="8"/>
  <c r="F147" i="8"/>
  <c r="A147" i="8"/>
  <c r="K146" i="8"/>
  <c r="F146" i="8"/>
  <c r="A146" i="8"/>
  <c r="K145" i="8"/>
  <c r="F145" i="8"/>
  <c r="A145" i="8"/>
  <c r="K144" i="8"/>
  <c r="F144" i="8"/>
  <c r="A144" i="8"/>
  <c r="K143" i="8"/>
  <c r="F143" i="8"/>
  <c r="A143" i="8"/>
  <c r="K142" i="8"/>
  <c r="F142" i="8"/>
  <c r="A142" i="8"/>
  <c r="K141" i="8"/>
  <c r="F141" i="8"/>
  <c r="A141" i="8"/>
  <c r="K140" i="8"/>
  <c r="F140" i="8"/>
  <c r="A140" i="8"/>
  <c r="K139" i="8"/>
  <c r="F139" i="8"/>
  <c r="A139" i="8"/>
  <c r="K138" i="8"/>
  <c r="F138" i="8"/>
  <c r="A138" i="8"/>
  <c r="K137" i="8"/>
  <c r="F137" i="8"/>
  <c r="A137" i="8"/>
  <c r="K136" i="8"/>
  <c r="F136" i="8"/>
  <c r="A136" i="8"/>
  <c r="K135" i="8"/>
  <c r="F135" i="8"/>
  <c r="A135" i="8"/>
  <c r="K134" i="8"/>
  <c r="F134" i="8"/>
  <c r="A134" i="8"/>
  <c r="K133" i="8"/>
  <c r="F133" i="8"/>
  <c r="A133" i="8"/>
  <c r="K132" i="8"/>
  <c r="F132" i="8"/>
  <c r="A132" i="8"/>
  <c r="K131" i="8"/>
  <c r="F131" i="8"/>
  <c r="A131" i="8"/>
  <c r="K130" i="8"/>
  <c r="F130" i="8"/>
  <c r="A130" i="8"/>
  <c r="K129" i="8"/>
  <c r="F129" i="8"/>
  <c r="A129" i="8"/>
  <c r="K128" i="8"/>
  <c r="F128" i="8"/>
  <c r="A128" i="8"/>
  <c r="K127" i="8"/>
  <c r="F127" i="8"/>
  <c r="A127" i="8"/>
  <c r="K126" i="8"/>
  <c r="F126" i="8"/>
  <c r="A126" i="8"/>
  <c r="K125" i="8"/>
  <c r="F125" i="8"/>
  <c r="A125" i="8"/>
  <c r="K124" i="8"/>
  <c r="F124" i="8"/>
  <c r="A124" i="8"/>
  <c r="K123" i="8"/>
  <c r="F123" i="8"/>
  <c r="A123" i="8"/>
  <c r="K122" i="8"/>
  <c r="F122" i="8"/>
  <c r="A122" i="8"/>
  <c r="K121" i="8"/>
  <c r="F121" i="8"/>
  <c r="A121" i="8"/>
  <c r="K120" i="8"/>
  <c r="F120" i="8"/>
  <c r="A120" i="8"/>
  <c r="K119" i="8"/>
  <c r="F119" i="8"/>
  <c r="A119" i="8"/>
  <c r="K118" i="8"/>
  <c r="F118" i="8"/>
  <c r="A118" i="8"/>
  <c r="K117" i="8"/>
  <c r="F117" i="8"/>
  <c r="A117" i="8"/>
  <c r="K116" i="8"/>
  <c r="F116" i="8"/>
  <c r="A116" i="8"/>
  <c r="K115" i="8"/>
  <c r="F115" i="8"/>
  <c r="A115" i="8"/>
  <c r="K114" i="8"/>
  <c r="F114" i="8"/>
  <c r="A114" i="8"/>
  <c r="K113" i="8"/>
  <c r="F113" i="8"/>
  <c r="A113" i="8"/>
  <c r="K112" i="8"/>
  <c r="F112" i="8"/>
  <c r="A112" i="8"/>
  <c r="K111" i="8"/>
  <c r="F111" i="8"/>
  <c r="A111" i="8"/>
  <c r="K110" i="8"/>
  <c r="F110" i="8"/>
  <c r="A110" i="8"/>
  <c r="K109" i="8"/>
  <c r="F109" i="8"/>
  <c r="A109" i="8"/>
  <c r="K108" i="8"/>
  <c r="F108" i="8"/>
  <c r="A108" i="8"/>
  <c r="K107" i="8"/>
  <c r="F107" i="8"/>
  <c r="A107" i="8"/>
  <c r="K106" i="8"/>
  <c r="F106" i="8"/>
  <c r="A106" i="8"/>
  <c r="K105" i="8"/>
  <c r="F105" i="8"/>
  <c r="A105" i="8"/>
  <c r="K104" i="8"/>
  <c r="F104" i="8"/>
  <c r="A104" i="8"/>
  <c r="K103" i="8"/>
  <c r="F103" i="8"/>
  <c r="A103" i="8"/>
  <c r="K102" i="8"/>
  <c r="F102" i="8"/>
  <c r="A102" i="8"/>
  <c r="K101" i="8"/>
  <c r="F101" i="8"/>
  <c r="A101" i="8"/>
  <c r="K100" i="8"/>
  <c r="F100" i="8"/>
  <c r="A100" i="8"/>
  <c r="K99" i="8"/>
  <c r="F99" i="8"/>
  <c r="A99" i="8"/>
  <c r="K98" i="8"/>
  <c r="F98" i="8"/>
  <c r="A98" i="8"/>
  <c r="K97" i="8"/>
  <c r="F97" i="8"/>
  <c r="A97" i="8"/>
  <c r="K96" i="8"/>
  <c r="F96" i="8"/>
  <c r="A96" i="8"/>
  <c r="K95" i="8"/>
  <c r="F95" i="8"/>
  <c r="A95" i="8"/>
  <c r="K94" i="8"/>
  <c r="F94" i="8"/>
  <c r="A94" i="8"/>
  <c r="K93" i="8"/>
  <c r="F93" i="8"/>
  <c r="A93" i="8"/>
  <c r="K92" i="8"/>
  <c r="F92" i="8"/>
  <c r="A92" i="8"/>
  <c r="K91" i="8"/>
  <c r="F91" i="8"/>
  <c r="A91" i="8"/>
  <c r="K90" i="8"/>
  <c r="F90" i="8"/>
  <c r="A90" i="8"/>
  <c r="K89" i="8"/>
  <c r="F89" i="8"/>
  <c r="A89" i="8"/>
  <c r="K88" i="8"/>
  <c r="F88" i="8"/>
  <c r="A88" i="8"/>
  <c r="K87" i="8"/>
  <c r="F87" i="8"/>
  <c r="A87" i="8"/>
  <c r="K86" i="8"/>
  <c r="F86" i="8"/>
  <c r="A86" i="8"/>
  <c r="K85" i="8"/>
  <c r="F85" i="8"/>
  <c r="A85" i="8"/>
  <c r="K84" i="8"/>
  <c r="F84" i="8"/>
  <c r="A84" i="8"/>
  <c r="K83" i="8"/>
  <c r="F83" i="8"/>
  <c r="A83" i="8"/>
  <c r="K82" i="8"/>
  <c r="F82" i="8"/>
  <c r="A82" i="8"/>
  <c r="K81" i="8"/>
  <c r="F81" i="8"/>
  <c r="A81" i="8"/>
  <c r="K80" i="8"/>
  <c r="F80" i="8"/>
  <c r="A80" i="8"/>
  <c r="K79" i="8"/>
  <c r="F79" i="8"/>
  <c r="A79" i="8"/>
  <c r="K78" i="8"/>
  <c r="F78" i="8"/>
  <c r="A78" i="8"/>
  <c r="K77" i="8"/>
  <c r="F77" i="8"/>
  <c r="A77" i="8"/>
  <c r="K76" i="8"/>
  <c r="F76" i="8"/>
  <c r="A76" i="8"/>
  <c r="K75" i="8"/>
  <c r="F75" i="8"/>
  <c r="A75" i="8"/>
  <c r="K74" i="8"/>
  <c r="F74" i="8"/>
  <c r="A74" i="8"/>
  <c r="K73" i="8"/>
  <c r="F73" i="8"/>
  <c r="A73" i="8"/>
  <c r="K72" i="8"/>
  <c r="F72" i="8"/>
  <c r="A72" i="8"/>
  <c r="K71" i="8"/>
  <c r="F71" i="8"/>
  <c r="A71" i="8"/>
  <c r="K70" i="8"/>
  <c r="F70" i="8"/>
  <c r="A70" i="8"/>
  <c r="K69" i="8"/>
  <c r="F69" i="8"/>
  <c r="A69" i="8"/>
  <c r="K68" i="8"/>
  <c r="F68" i="8"/>
  <c r="A68" i="8"/>
  <c r="K67" i="8"/>
  <c r="F67" i="8"/>
  <c r="A67" i="8"/>
  <c r="K66" i="8"/>
  <c r="F66" i="8"/>
  <c r="A66" i="8"/>
  <c r="K65" i="8"/>
  <c r="F65" i="8"/>
  <c r="A65" i="8"/>
  <c r="K64" i="8"/>
  <c r="F64" i="8"/>
  <c r="A64" i="8"/>
  <c r="K63" i="8"/>
  <c r="F63" i="8"/>
  <c r="A63" i="8"/>
  <c r="K62" i="8"/>
  <c r="F62" i="8"/>
  <c r="A62" i="8"/>
  <c r="K61" i="8"/>
  <c r="F61" i="8"/>
  <c r="A61" i="8"/>
  <c r="K60" i="8"/>
  <c r="F60" i="8"/>
  <c r="A60" i="8"/>
  <c r="K59" i="8"/>
  <c r="F59" i="8"/>
  <c r="A59" i="8"/>
  <c r="K58" i="8"/>
  <c r="F58" i="8"/>
  <c r="A58" i="8"/>
  <c r="K57" i="8"/>
  <c r="F57" i="8"/>
  <c r="A57" i="8"/>
  <c r="K56" i="8"/>
  <c r="F56" i="8"/>
  <c r="A56" i="8"/>
  <c r="K55" i="8"/>
  <c r="F55" i="8"/>
  <c r="A55" i="8"/>
  <c r="K54" i="8"/>
  <c r="F54" i="8"/>
  <c r="A54" i="8"/>
  <c r="K53" i="8"/>
  <c r="F53" i="8"/>
  <c r="A53" i="8"/>
  <c r="K52" i="8"/>
  <c r="F52" i="8"/>
  <c r="A52" i="8"/>
  <c r="K51" i="8"/>
  <c r="F51" i="8"/>
  <c r="A51" i="8"/>
  <c r="K50" i="8"/>
  <c r="F50" i="8"/>
  <c r="A50" i="8"/>
  <c r="K49" i="8"/>
  <c r="F49" i="8"/>
  <c r="A49" i="8"/>
  <c r="K48" i="8"/>
  <c r="F48" i="8"/>
  <c r="A48" i="8"/>
  <c r="K47" i="8"/>
  <c r="F47" i="8"/>
  <c r="A47" i="8"/>
  <c r="K46" i="8"/>
  <c r="F46" i="8"/>
  <c r="A46" i="8"/>
  <c r="K45" i="8"/>
  <c r="F45" i="8"/>
  <c r="A45" i="8"/>
  <c r="K44" i="8"/>
  <c r="F44" i="8"/>
  <c r="A44" i="8"/>
  <c r="K43" i="8"/>
  <c r="F43" i="8"/>
  <c r="A43" i="8"/>
  <c r="K42" i="8"/>
  <c r="F42" i="8"/>
  <c r="A42" i="8"/>
  <c r="K41" i="8"/>
  <c r="F41" i="8"/>
  <c r="A41" i="8"/>
  <c r="K40" i="8"/>
  <c r="F40" i="8"/>
  <c r="A40" i="8"/>
  <c r="K39" i="8"/>
  <c r="F39" i="8"/>
  <c r="A39" i="8"/>
  <c r="K38" i="8"/>
  <c r="F38" i="8"/>
  <c r="A38" i="8"/>
  <c r="K37" i="8"/>
  <c r="F37" i="8"/>
  <c r="A37" i="8"/>
  <c r="K36" i="8"/>
  <c r="F36" i="8"/>
  <c r="A36" i="8"/>
  <c r="K35" i="8"/>
  <c r="F35" i="8"/>
  <c r="A35" i="8"/>
  <c r="K34" i="8"/>
  <c r="F34" i="8"/>
  <c r="A34" i="8"/>
  <c r="K33" i="8"/>
  <c r="F33" i="8"/>
  <c r="A33" i="8"/>
  <c r="K32" i="8"/>
  <c r="F32" i="8"/>
  <c r="A32" i="8"/>
  <c r="K31" i="8"/>
  <c r="F31" i="8"/>
  <c r="A31" i="8"/>
  <c r="K30" i="8"/>
  <c r="F30" i="8"/>
  <c r="A30" i="8"/>
  <c r="K29" i="8"/>
  <c r="F29" i="8"/>
  <c r="A29" i="8"/>
  <c r="K28" i="8"/>
  <c r="F28" i="8"/>
  <c r="A28" i="8"/>
  <c r="K27" i="8"/>
  <c r="F27" i="8"/>
  <c r="A27" i="8"/>
  <c r="K26" i="8"/>
  <c r="F26" i="8"/>
  <c r="A26" i="8"/>
  <c r="K25" i="8"/>
  <c r="F25" i="8"/>
  <c r="A25" i="8"/>
  <c r="K24" i="8"/>
  <c r="F24" i="8"/>
  <c r="A24" i="8"/>
  <c r="K23" i="8"/>
  <c r="F23" i="8"/>
  <c r="A23" i="8"/>
  <c r="K22" i="8"/>
  <c r="F22" i="8"/>
  <c r="A22" i="8"/>
  <c r="K21" i="8"/>
  <c r="F21" i="8"/>
  <c r="A21" i="8"/>
  <c r="K20" i="8"/>
  <c r="F20" i="8"/>
  <c r="A20" i="8"/>
  <c r="K19" i="8"/>
  <c r="F19" i="8"/>
  <c r="A19" i="8"/>
  <c r="K18" i="8"/>
  <c r="F18" i="8"/>
  <c r="A18" i="8"/>
  <c r="K17" i="8"/>
  <c r="F17" i="8"/>
  <c r="A17" i="8"/>
  <c r="K16" i="8"/>
  <c r="F16" i="8"/>
  <c r="A16" i="8"/>
  <c r="K15" i="8"/>
  <c r="F15" i="8"/>
  <c r="A15" i="8"/>
  <c r="K14" i="8"/>
  <c r="F14" i="8"/>
  <c r="A14" i="8"/>
  <c r="K13" i="8"/>
  <c r="F13" i="8"/>
  <c r="A13" i="8"/>
  <c r="K12" i="8"/>
  <c r="F12" i="8"/>
  <c r="A12" i="8"/>
  <c r="K11" i="8"/>
  <c r="F11" i="8"/>
  <c r="A11" i="8"/>
  <c r="K10" i="8"/>
  <c r="F10" i="8"/>
  <c r="A10" i="8"/>
  <c r="K9" i="8"/>
  <c r="F9" i="8"/>
  <c r="A9" i="8"/>
  <c r="K8" i="8"/>
  <c r="F8" i="8"/>
  <c r="A8" i="8"/>
  <c r="K7" i="8"/>
  <c r="F7" i="8"/>
  <c r="A7" i="8"/>
  <c r="K6" i="8"/>
  <c r="F6" i="8"/>
  <c r="A6" i="8"/>
  <c r="K5" i="8"/>
  <c r="F5" i="8"/>
  <c r="A5" i="8"/>
  <c r="K4" i="8"/>
  <c r="F4" i="8"/>
  <c r="A4" i="8"/>
  <c r="K3" i="8"/>
  <c r="F3" i="8"/>
  <c r="A3" i="8"/>
  <c r="K2" i="8"/>
  <c r="F2" i="8"/>
  <c r="A2" i="8"/>
  <c r="B24" i="4"/>
  <c r="C12" i="4"/>
  <c r="D19" i="4" l="1"/>
  <c r="D2" i="10"/>
  <c r="E2" i="10"/>
  <c r="F2" i="10"/>
  <c r="E25" i="4"/>
  <c r="A25" i="4"/>
  <c r="B25" i="4" s="1"/>
  <c r="E24" i="4"/>
  <c r="C16" i="4" l="1"/>
  <c r="C25" i="4" s="1"/>
  <c r="C15" i="4"/>
  <c r="C14" i="4"/>
  <c r="E55" i="4"/>
  <c r="A26" i="4"/>
  <c r="B26" i="4" s="1"/>
  <c r="E26" i="4"/>
  <c r="C24" i="4" l="1"/>
  <c r="D24" i="4" s="1"/>
  <c r="F24" i="4" s="1"/>
  <c r="H24" i="4" s="1"/>
  <c r="C26" i="4"/>
  <c r="C54" i="4"/>
  <c r="C55" i="4"/>
  <c r="E56" i="4"/>
  <c r="E27" i="4"/>
  <c r="A27" i="4"/>
  <c r="B27" i="4" s="1"/>
  <c r="C56" i="4" l="1"/>
  <c r="E57" i="4"/>
  <c r="D25" i="4"/>
  <c r="D26" i="4" s="1"/>
  <c r="C27" i="4"/>
  <c r="A28" i="4"/>
  <c r="B28" i="4" s="1"/>
  <c r="E28" i="4"/>
  <c r="G24" i="4"/>
  <c r="C57" i="4" l="1"/>
  <c r="E58" i="4"/>
  <c r="F25" i="4"/>
  <c r="H25" i="4" s="1"/>
  <c r="I25" i="4" s="1"/>
  <c r="I24" i="4"/>
  <c r="E29" i="4"/>
  <c r="A29" i="4"/>
  <c r="B29" i="4" s="1"/>
  <c r="C28" i="4"/>
  <c r="D27" i="4"/>
  <c r="F26" i="4"/>
  <c r="H26" i="4" s="1"/>
  <c r="C58" i="4" l="1"/>
  <c r="E59" i="4"/>
  <c r="G25" i="4"/>
  <c r="G26" i="4" s="1"/>
  <c r="I26" i="4"/>
  <c r="A30" i="4"/>
  <c r="B30" i="4" s="1"/>
  <c r="E30" i="4"/>
  <c r="C29" i="4"/>
  <c r="F27" i="4"/>
  <c r="H27" i="4" s="1"/>
  <c r="D28" i="4"/>
  <c r="E60" i="4" l="1"/>
  <c r="C59" i="4"/>
  <c r="E31" i="4"/>
  <c r="C30" i="4"/>
  <c r="A31" i="4"/>
  <c r="B31" i="4" s="1"/>
  <c r="G27" i="4"/>
  <c r="I27" i="4" s="1"/>
  <c r="F28" i="4"/>
  <c r="H28" i="4" s="1"/>
  <c r="D29" i="4"/>
  <c r="E61" i="4" l="1"/>
  <c r="C60" i="4"/>
  <c r="I28" i="4"/>
  <c r="A32" i="4"/>
  <c r="B32" i="4" s="1"/>
  <c r="C31" i="4"/>
  <c r="E32" i="4"/>
  <c r="G28" i="4"/>
  <c r="F29" i="4"/>
  <c r="H29" i="4" s="1"/>
  <c r="D30" i="4"/>
  <c r="C61" i="4" l="1"/>
  <c r="E62" i="4"/>
  <c r="I29" i="4"/>
  <c r="E33" i="4"/>
  <c r="A33" i="4"/>
  <c r="B33" i="4" s="1"/>
  <c r="C32" i="4"/>
  <c r="G29" i="4"/>
  <c r="D31" i="4"/>
  <c r="F30" i="4"/>
  <c r="H30" i="4" s="1"/>
  <c r="E63" i="4" l="1"/>
  <c r="C62" i="4"/>
  <c r="I30" i="4"/>
  <c r="A34" i="4"/>
  <c r="B34" i="4" s="1"/>
  <c r="C33" i="4"/>
  <c r="E34" i="4"/>
  <c r="G30" i="4"/>
  <c r="D32" i="4"/>
  <c r="F31" i="4"/>
  <c r="E64" i="4" l="1"/>
  <c r="C63" i="4"/>
  <c r="C34" i="4"/>
  <c r="E35" i="4"/>
  <c r="A35" i="4"/>
  <c r="B35" i="4" s="1"/>
  <c r="G31" i="4"/>
  <c r="H31" i="4"/>
  <c r="F32" i="4"/>
  <c r="D33" i="4"/>
  <c r="E65" i="4" l="1"/>
  <c r="C64" i="4"/>
  <c r="I31" i="4"/>
  <c r="A36" i="4"/>
  <c r="B36" i="4" s="1"/>
  <c r="E36" i="4"/>
  <c r="C35" i="4"/>
  <c r="G32" i="4"/>
  <c r="H32" i="4"/>
  <c r="D34" i="4"/>
  <c r="F33" i="4"/>
  <c r="E66" i="4" l="1"/>
  <c r="C65" i="4"/>
  <c r="I32" i="4"/>
  <c r="E37" i="4"/>
  <c r="C36" i="4"/>
  <c r="A37" i="4"/>
  <c r="B37" i="4" s="1"/>
  <c r="G33" i="4"/>
  <c r="H33" i="4"/>
  <c r="D35" i="4"/>
  <c r="F34" i="4"/>
  <c r="C66" i="4" l="1"/>
  <c r="E67" i="4"/>
  <c r="I33" i="4"/>
  <c r="C37" i="4"/>
  <c r="A38" i="4"/>
  <c r="B38" i="4" s="1"/>
  <c r="E38" i="4"/>
  <c r="G34" i="4"/>
  <c r="H34" i="4"/>
  <c r="F35" i="4"/>
  <c r="D36" i="4"/>
  <c r="C67" i="4" l="1"/>
  <c r="E68" i="4"/>
  <c r="I34" i="4"/>
  <c r="A39" i="4"/>
  <c r="B39" i="4" s="1"/>
  <c r="C38" i="4"/>
  <c r="E39" i="4"/>
  <c r="G35" i="4"/>
  <c r="H35" i="4"/>
  <c r="F36" i="4"/>
  <c r="D37" i="4"/>
  <c r="C68" i="4" l="1"/>
  <c r="E69" i="4"/>
  <c r="I35" i="4"/>
  <c r="E40" i="4"/>
  <c r="A40" i="4"/>
  <c r="B40" i="4" s="1"/>
  <c r="C39" i="4"/>
  <c r="G36" i="4"/>
  <c r="H36" i="4"/>
  <c r="D38" i="4"/>
  <c r="F37" i="4"/>
  <c r="C69" i="4" l="1"/>
  <c r="E70" i="4"/>
  <c r="I36" i="4"/>
  <c r="A41" i="4"/>
  <c r="B41" i="4" s="1"/>
  <c r="E41" i="4"/>
  <c r="C40" i="4"/>
  <c r="G37" i="4"/>
  <c r="H37" i="4"/>
  <c r="D39" i="4"/>
  <c r="F38" i="4"/>
  <c r="C70" i="4" l="1"/>
  <c r="E71" i="4"/>
  <c r="I37" i="4"/>
  <c r="E42" i="4"/>
  <c r="A42" i="4"/>
  <c r="B42" i="4" s="1"/>
  <c r="C41" i="4"/>
  <c r="G38" i="4"/>
  <c r="H38" i="4"/>
  <c r="F39" i="4"/>
  <c r="D40" i="4"/>
  <c r="E72" i="4" l="1"/>
  <c r="C71" i="4"/>
  <c r="I38" i="4"/>
  <c r="C42" i="4"/>
  <c r="E43" i="4"/>
  <c r="A43" i="4"/>
  <c r="B43" i="4" s="1"/>
  <c r="G39" i="4"/>
  <c r="H39" i="4"/>
  <c r="F40" i="4"/>
  <c r="D41" i="4"/>
  <c r="C72" i="4" l="1"/>
  <c r="E73" i="4"/>
  <c r="I39" i="4"/>
  <c r="C43" i="4"/>
  <c r="E44" i="4"/>
  <c r="A44" i="4"/>
  <c r="B44" i="4" s="1"/>
  <c r="G40" i="4"/>
  <c r="H40" i="4"/>
  <c r="F41" i="4"/>
  <c r="D42" i="4"/>
  <c r="C73" i="4" l="1"/>
  <c r="E74" i="4"/>
  <c r="I40" i="4"/>
  <c r="C44" i="4"/>
  <c r="E45" i="4"/>
  <c r="A45" i="4"/>
  <c r="B45" i="4" s="1"/>
  <c r="G41" i="4"/>
  <c r="H41" i="4"/>
  <c r="D43" i="4"/>
  <c r="F42" i="4"/>
  <c r="C74" i="4" l="1"/>
  <c r="E75" i="4"/>
  <c r="I41" i="4"/>
  <c r="C45" i="4"/>
  <c r="E46" i="4"/>
  <c r="A46" i="4"/>
  <c r="B46" i="4" s="1"/>
  <c r="G42" i="4"/>
  <c r="H42" i="4"/>
  <c r="F43" i="4"/>
  <c r="D44" i="4"/>
  <c r="C75" i="4" l="1"/>
  <c r="E76" i="4"/>
  <c r="I42" i="4"/>
  <c r="A47" i="4"/>
  <c r="B47" i="4" s="1"/>
  <c r="E47" i="4"/>
  <c r="C46" i="4"/>
  <c r="G43" i="4"/>
  <c r="H43" i="4"/>
  <c r="F44" i="4"/>
  <c r="D45" i="4"/>
  <c r="C76" i="4" l="1"/>
  <c r="E77" i="4"/>
  <c r="I43" i="4"/>
  <c r="C47" i="4"/>
  <c r="E48" i="4"/>
  <c r="A48" i="4"/>
  <c r="B48" i="4" s="1"/>
  <c r="G44" i="4"/>
  <c r="H44" i="4"/>
  <c r="F45" i="4"/>
  <c r="D46" i="4"/>
  <c r="E78" i="4" l="1"/>
  <c r="C77" i="4"/>
  <c r="I44" i="4"/>
  <c r="E49" i="4"/>
  <c r="A49" i="4"/>
  <c r="B49" i="4" s="1"/>
  <c r="C48" i="4"/>
  <c r="G45" i="4"/>
  <c r="H45" i="4"/>
  <c r="D47" i="4"/>
  <c r="F46" i="4"/>
  <c r="E79" i="4" l="1"/>
  <c r="C78" i="4"/>
  <c r="I45" i="4"/>
  <c r="A50" i="4"/>
  <c r="B50" i="4" s="1"/>
  <c r="C49" i="4"/>
  <c r="E50" i="4"/>
  <c r="G46" i="4"/>
  <c r="H46" i="4"/>
  <c r="D48" i="4"/>
  <c r="F47" i="4"/>
  <c r="E80" i="4" l="1"/>
  <c r="C79" i="4"/>
  <c r="I46" i="4"/>
  <c r="E51" i="4"/>
  <c r="C50" i="4"/>
  <c r="A51" i="4"/>
  <c r="B51" i="4" s="1"/>
  <c r="G47" i="4"/>
  <c r="H47" i="4"/>
  <c r="F48" i="4"/>
  <c r="H48" i="4" s="1"/>
  <c r="D49" i="4"/>
  <c r="E81" i="4" l="1"/>
  <c r="C80" i="4"/>
  <c r="I47" i="4"/>
  <c r="G48" i="4"/>
  <c r="I48" i="4" s="1"/>
  <c r="C51" i="4"/>
  <c r="E52" i="4"/>
  <c r="A52" i="4"/>
  <c r="B52" i="4" s="1"/>
  <c r="D50" i="4"/>
  <c r="F49" i="4"/>
  <c r="E82" i="4" l="1"/>
  <c r="C81" i="4"/>
  <c r="E53" i="4"/>
  <c r="A53" i="4"/>
  <c r="B53" i="4" s="1"/>
  <c r="C52" i="4"/>
  <c r="G49" i="4"/>
  <c r="H49" i="4"/>
  <c r="D51" i="4"/>
  <c r="F50" i="4"/>
  <c r="E83" i="4" l="1"/>
  <c r="C82" i="4"/>
  <c r="I49" i="4"/>
  <c r="C53" i="4"/>
  <c r="G50" i="4"/>
  <c r="H50" i="4"/>
  <c r="F51" i="4"/>
  <c r="D52" i="4"/>
  <c r="C83" i="4" l="1"/>
  <c r="E84" i="4"/>
  <c r="I50" i="4"/>
  <c r="G51" i="4"/>
  <c r="H51" i="4"/>
  <c r="F52" i="4"/>
  <c r="D53" i="4"/>
  <c r="D54" i="4" s="1"/>
  <c r="D55" i="4" l="1"/>
  <c r="F54" i="4"/>
  <c r="H54" i="4" s="1"/>
  <c r="C84" i="4"/>
  <c r="E85" i="4"/>
  <c r="I51" i="4"/>
  <c r="G52" i="4"/>
  <c r="H52" i="4"/>
  <c r="F53" i="4"/>
  <c r="C85" i="4" l="1"/>
  <c r="E86" i="4"/>
  <c r="F55" i="4"/>
  <c r="D56" i="4"/>
  <c r="I52" i="4"/>
  <c r="G53" i="4"/>
  <c r="G54" i="4" s="1"/>
  <c r="H53" i="4"/>
  <c r="G55" i="4" l="1"/>
  <c r="F56" i="4"/>
  <c r="D57" i="4"/>
  <c r="E87" i="4"/>
  <c r="C86" i="4"/>
  <c r="J54" i="4"/>
  <c r="I53" i="4"/>
  <c r="I54" i="4"/>
  <c r="G56" i="4" l="1"/>
  <c r="E88" i="4"/>
  <c r="C87" i="4"/>
  <c r="D58" i="4"/>
  <c r="F57" i="4"/>
  <c r="H55" i="4"/>
  <c r="G57" i="4" l="1"/>
  <c r="E89" i="4"/>
  <c r="C88" i="4"/>
  <c r="F58" i="4"/>
  <c r="D59" i="4"/>
  <c r="I55" i="4"/>
  <c r="H57" i="4"/>
  <c r="H56" i="4"/>
  <c r="G58" i="4" l="1"/>
  <c r="F59" i="4"/>
  <c r="D60" i="4"/>
  <c r="E90" i="4"/>
  <c r="C89" i="4"/>
  <c r="I56" i="4"/>
  <c r="I57" i="4"/>
  <c r="G59" i="4" l="1"/>
  <c r="E91" i="4"/>
  <c r="C90" i="4"/>
  <c r="F60" i="4"/>
  <c r="D61" i="4"/>
  <c r="H58" i="4"/>
  <c r="H59" i="4"/>
  <c r="G60" i="4" l="1"/>
  <c r="F61" i="4"/>
  <c r="D62" i="4"/>
  <c r="E92" i="4"/>
  <c r="C91" i="4"/>
  <c r="I59" i="4"/>
  <c r="I58" i="4"/>
  <c r="G61" i="4" l="1"/>
  <c r="E93" i="4"/>
  <c r="C92" i="4"/>
  <c r="F62" i="4"/>
  <c r="D63" i="4"/>
  <c r="H60" i="4"/>
  <c r="G62" i="4" l="1"/>
  <c r="F63" i="4"/>
  <c r="D64" i="4"/>
  <c r="C93" i="4"/>
  <c r="E94" i="4"/>
  <c r="I60" i="4"/>
  <c r="H61" i="4"/>
  <c r="G63" i="4" l="1"/>
  <c r="E95" i="4"/>
  <c r="C94" i="4"/>
  <c r="F64" i="4"/>
  <c r="D65" i="4"/>
  <c r="I61" i="4"/>
  <c r="H63" i="4"/>
  <c r="H62" i="4"/>
  <c r="G64" i="4" l="1"/>
  <c r="F65" i="4"/>
  <c r="D66" i="4"/>
  <c r="E96" i="4"/>
  <c r="C95" i="4"/>
  <c r="I62" i="4"/>
  <c r="I63" i="4"/>
  <c r="G65" i="4" l="1"/>
  <c r="E97" i="4"/>
  <c r="C96" i="4"/>
  <c r="D67" i="4"/>
  <c r="F66" i="4"/>
  <c r="H64" i="4"/>
  <c r="G66" i="4" l="1"/>
  <c r="F67" i="4"/>
  <c r="D68" i="4"/>
  <c r="C97" i="4"/>
  <c r="E98" i="4"/>
  <c r="I64" i="4"/>
  <c r="H65" i="4"/>
  <c r="G67" i="4" l="1"/>
  <c r="C98" i="4"/>
  <c r="E99" i="4"/>
  <c r="F68" i="4"/>
  <c r="D69" i="4"/>
  <c r="I65" i="4"/>
  <c r="H66" i="4"/>
  <c r="G68" i="4" l="1"/>
  <c r="C99" i="4"/>
  <c r="E100" i="4"/>
  <c r="D70" i="4"/>
  <c r="F69" i="4"/>
  <c r="I66" i="4"/>
  <c r="H67" i="4"/>
  <c r="G69" i="4" l="1"/>
  <c r="D71" i="4"/>
  <c r="F70" i="4"/>
  <c r="E101" i="4"/>
  <c r="C100" i="4"/>
  <c r="I67" i="4"/>
  <c r="H68" i="4"/>
  <c r="G70" i="4" l="1"/>
  <c r="C101" i="4"/>
  <c r="E102" i="4"/>
  <c r="F71" i="4"/>
  <c r="D72" i="4"/>
  <c r="I68" i="4"/>
  <c r="H69" i="4"/>
  <c r="G71" i="4" l="1"/>
  <c r="F72" i="4"/>
  <c r="G72" i="4" s="1"/>
  <c r="D73" i="4"/>
  <c r="C102" i="4"/>
  <c r="E103" i="4"/>
  <c r="I69" i="4"/>
  <c r="H70" i="4"/>
  <c r="F73" i="4" l="1"/>
  <c r="G73" i="4" s="1"/>
  <c r="D74" i="4"/>
  <c r="E104" i="4"/>
  <c r="C103" i="4"/>
  <c r="I70" i="4"/>
  <c r="H71" i="4"/>
  <c r="F74" i="4" l="1"/>
  <c r="G74" i="4" s="1"/>
  <c r="D75" i="4"/>
  <c r="E105" i="4"/>
  <c r="C104" i="4"/>
  <c r="I71" i="4"/>
  <c r="H72" i="4"/>
  <c r="E106" i="4" l="1"/>
  <c r="C105" i="4"/>
  <c r="F75" i="4"/>
  <c r="G75" i="4" s="1"/>
  <c r="D76" i="4"/>
  <c r="I72" i="4"/>
  <c r="H73" i="4"/>
  <c r="C106" i="4" l="1"/>
  <c r="E107" i="4"/>
  <c r="F76" i="4"/>
  <c r="G76" i="4" s="1"/>
  <c r="D77" i="4"/>
  <c r="I73" i="4"/>
  <c r="H74" i="4"/>
  <c r="F77" i="4" l="1"/>
  <c r="G77" i="4" s="1"/>
  <c r="D78" i="4"/>
  <c r="E108" i="4"/>
  <c r="C107" i="4"/>
  <c r="I74" i="4"/>
  <c r="H75" i="4"/>
  <c r="E109" i="4" l="1"/>
  <c r="C108" i="4"/>
  <c r="F78" i="4"/>
  <c r="G78" i="4" s="1"/>
  <c r="D79" i="4"/>
  <c r="I75" i="4"/>
  <c r="H76" i="4"/>
  <c r="E110" i="4" l="1"/>
  <c r="C109" i="4"/>
  <c r="F79" i="4"/>
  <c r="G79" i="4" s="1"/>
  <c r="D80" i="4"/>
  <c r="I76" i="4"/>
  <c r="H77" i="4"/>
  <c r="F80" i="4" l="1"/>
  <c r="G80" i="4" s="1"/>
  <c r="D81" i="4"/>
  <c r="C110" i="4"/>
  <c r="E111" i="4"/>
  <c r="I77" i="4"/>
  <c r="H78" i="4"/>
  <c r="C111" i="4" l="1"/>
  <c r="E112" i="4"/>
  <c r="D82" i="4"/>
  <c r="F81" i="4"/>
  <c r="G81" i="4" s="1"/>
  <c r="I78" i="4"/>
  <c r="H79" i="4"/>
  <c r="F82" i="4" l="1"/>
  <c r="G82" i="4" s="1"/>
  <c r="D83" i="4"/>
  <c r="E113" i="4"/>
  <c r="C112" i="4"/>
  <c r="I79" i="4"/>
  <c r="H80" i="4"/>
  <c r="E114" i="4" l="1"/>
  <c r="C113" i="4"/>
  <c r="F83" i="4"/>
  <c r="G83" i="4" s="1"/>
  <c r="D84" i="4"/>
  <c r="I80" i="4"/>
  <c r="H81" i="4"/>
  <c r="F84" i="4" l="1"/>
  <c r="G84" i="4" s="1"/>
  <c r="D85" i="4"/>
  <c r="E115" i="4"/>
  <c r="C114" i="4"/>
  <c r="I81" i="4"/>
  <c r="H82" i="4"/>
  <c r="C115" i="4" l="1"/>
  <c r="E116" i="4"/>
  <c r="F85" i="4"/>
  <c r="G85" i="4" s="1"/>
  <c r="D86" i="4"/>
  <c r="I82" i="4"/>
  <c r="H83" i="4"/>
  <c r="D87" i="4" l="1"/>
  <c r="F86" i="4"/>
  <c r="G86" i="4" s="1"/>
  <c r="C116" i="4"/>
  <c r="E117" i="4"/>
  <c r="I83" i="4"/>
  <c r="H84" i="4"/>
  <c r="D88" i="4" l="1"/>
  <c r="F87" i="4"/>
  <c r="G87" i="4" s="1"/>
  <c r="C117" i="4"/>
  <c r="E118" i="4"/>
  <c r="I84" i="4"/>
  <c r="H85" i="4"/>
  <c r="C118" i="4" l="1"/>
  <c r="E119" i="4"/>
  <c r="F88" i="4"/>
  <c r="G88" i="4" s="1"/>
  <c r="D89" i="4"/>
  <c r="I85" i="4"/>
  <c r="H86" i="4"/>
  <c r="D90" i="4" l="1"/>
  <c r="F89" i="4"/>
  <c r="G89" i="4" s="1"/>
  <c r="E120" i="4"/>
  <c r="C119" i="4"/>
  <c r="I86" i="4"/>
  <c r="H87" i="4"/>
  <c r="C120" i="4" l="1"/>
  <c r="E121" i="4"/>
  <c r="D91" i="4"/>
  <c r="F90" i="4"/>
  <c r="G90" i="4" s="1"/>
  <c r="I87" i="4"/>
  <c r="H88" i="4"/>
  <c r="F91" i="4" l="1"/>
  <c r="G91" i="4" s="1"/>
  <c r="D92" i="4"/>
  <c r="C121" i="4"/>
  <c r="E122" i="4"/>
  <c r="I88" i="4"/>
  <c r="H89" i="4"/>
  <c r="F92" i="4" l="1"/>
  <c r="G92" i="4" s="1"/>
  <c r="D93" i="4"/>
  <c r="E123" i="4"/>
  <c r="C122" i="4"/>
  <c r="I89" i="4"/>
  <c r="H90" i="4"/>
  <c r="E124" i="4" l="1"/>
  <c r="C123" i="4"/>
  <c r="F93" i="4"/>
  <c r="G93" i="4" s="1"/>
  <c r="D94" i="4"/>
  <c r="I90" i="4"/>
  <c r="H91" i="4"/>
  <c r="D95" i="4" l="1"/>
  <c r="F94" i="4"/>
  <c r="G94" i="4" s="1"/>
  <c r="C124" i="4"/>
  <c r="E125" i="4"/>
  <c r="I91" i="4"/>
  <c r="H92" i="4"/>
  <c r="D96" i="4" l="1"/>
  <c r="F95" i="4"/>
  <c r="G95" i="4" s="1"/>
  <c r="C125" i="4"/>
  <c r="E126" i="4"/>
  <c r="I92" i="4"/>
  <c r="H93" i="4"/>
  <c r="F96" i="4" l="1"/>
  <c r="G96" i="4" s="1"/>
  <c r="D97" i="4"/>
  <c r="E127" i="4"/>
  <c r="C126" i="4"/>
  <c r="I93" i="4"/>
  <c r="H94" i="4"/>
  <c r="C127" i="4" l="1"/>
  <c r="E128" i="4"/>
  <c r="F97" i="4"/>
  <c r="G97" i="4" s="1"/>
  <c r="D98" i="4"/>
  <c r="I94" i="4"/>
  <c r="H95" i="4"/>
  <c r="D99" i="4" l="1"/>
  <c r="F98" i="4"/>
  <c r="G98" i="4" s="1"/>
  <c r="C128" i="4"/>
  <c r="E129" i="4"/>
  <c r="I95" i="4"/>
  <c r="H96" i="4"/>
  <c r="E130" i="4" l="1"/>
  <c r="C129" i="4"/>
  <c r="D100" i="4"/>
  <c r="F99" i="4"/>
  <c r="G99" i="4" s="1"/>
  <c r="I96" i="4"/>
  <c r="H97" i="4"/>
  <c r="F100" i="4" l="1"/>
  <c r="G100" i="4" s="1"/>
  <c r="D101" i="4"/>
  <c r="C130" i="4"/>
  <c r="E131" i="4"/>
  <c r="I97" i="4"/>
  <c r="H98" i="4"/>
  <c r="D102" i="4" l="1"/>
  <c r="F101" i="4"/>
  <c r="G101" i="4" s="1"/>
  <c r="E132" i="4"/>
  <c r="C131" i="4"/>
  <c r="I98" i="4"/>
  <c r="H99" i="4"/>
  <c r="E133" i="4" l="1"/>
  <c r="C132" i="4"/>
  <c r="F102" i="4"/>
  <c r="G102" i="4" s="1"/>
  <c r="D103" i="4"/>
  <c r="I99" i="4"/>
  <c r="H100" i="4"/>
  <c r="F103" i="4" l="1"/>
  <c r="G103" i="4" s="1"/>
  <c r="D104" i="4"/>
  <c r="C133" i="4"/>
  <c r="E134" i="4"/>
  <c r="I100" i="4"/>
  <c r="H101" i="4"/>
  <c r="F104" i="4" l="1"/>
  <c r="G104" i="4" s="1"/>
  <c r="D105" i="4"/>
  <c r="E135" i="4"/>
  <c r="C134" i="4"/>
  <c r="I101" i="4"/>
  <c r="H102" i="4"/>
  <c r="E136" i="4" l="1"/>
  <c r="C135" i="4"/>
  <c r="D106" i="4"/>
  <c r="F105" i="4"/>
  <c r="G105" i="4" s="1"/>
  <c r="I102" i="4"/>
  <c r="H103" i="4"/>
  <c r="H104" i="4"/>
  <c r="F106" i="4" l="1"/>
  <c r="G106" i="4" s="1"/>
  <c r="D107" i="4"/>
  <c r="C136" i="4"/>
  <c r="E137" i="4"/>
  <c r="I104" i="4"/>
  <c r="I103" i="4"/>
  <c r="H105" i="4"/>
  <c r="F107" i="4" l="1"/>
  <c r="G107" i="4" s="1"/>
  <c r="D108" i="4"/>
  <c r="E138" i="4"/>
  <c r="C137" i="4"/>
  <c r="I105" i="4"/>
  <c r="C138" i="4" l="1"/>
  <c r="E139" i="4"/>
  <c r="F108" i="4"/>
  <c r="G108" i="4" s="1"/>
  <c r="D109" i="4"/>
  <c r="H106" i="4"/>
  <c r="F109" i="4" l="1"/>
  <c r="G109" i="4" s="1"/>
  <c r="D110" i="4"/>
  <c r="C139" i="4"/>
  <c r="E140" i="4"/>
  <c r="I106" i="4"/>
  <c r="H107" i="4"/>
  <c r="C140" i="4" l="1"/>
  <c r="E141" i="4"/>
  <c r="D111" i="4"/>
  <c r="F110" i="4"/>
  <c r="G110" i="4" s="1"/>
  <c r="I107" i="4"/>
  <c r="H108" i="4"/>
  <c r="D112" i="4" l="1"/>
  <c r="F111" i="4"/>
  <c r="G111" i="4" s="1"/>
  <c r="C141" i="4"/>
  <c r="E142" i="4"/>
  <c r="I108" i="4"/>
  <c r="H109" i="4"/>
  <c r="C142" i="4" l="1"/>
  <c r="E143" i="4"/>
  <c r="F112" i="4"/>
  <c r="G112" i="4" s="1"/>
  <c r="D113" i="4"/>
  <c r="I109" i="4"/>
  <c r="H110" i="4"/>
  <c r="F113" i="4" l="1"/>
  <c r="G113" i="4" s="1"/>
  <c r="D114" i="4"/>
  <c r="E144" i="4"/>
  <c r="C143" i="4"/>
  <c r="I110" i="4"/>
  <c r="H111" i="4"/>
  <c r="E145" i="4" l="1"/>
  <c r="C144" i="4"/>
  <c r="F114" i="4"/>
  <c r="G114" i="4" s="1"/>
  <c r="D115" i="4"/>
  <c r="I111" i="4"/>
  <c r="H112" i="4"/>
  <c r="C145" i="4" l="1"/>
  <c r="E146" i="4"/>
  <c r="D116" i="4"/>
  <c r="F115" i="4"/>
  <c r="G115" i="4" s="1"/>
  <c r="I112" i="4"/>
  <c r="H113" i="4"/>
  <c r="D117" i="4" l="1"/>
  <c r="F116" i="4"/>
  <c r="G116" i="4" s="1"/>
  <c r="C146" i="4"/>
  <c r="E147" i="4"/>
  <c r="I113" i="4"/>
  <c r="H114" i="4"/>
  <c r="C147" i="4" l="1"/>
  <c r="E148" i="4"/>
  <c r="D118" i="4"/>
  <c r="F117" i="4"/>
  <c r="G117" i="4" s="1"/>
  <c r="I114" i="4"/>
  <c r="H115" i="4"/>
  <c r="F118" i="4" l="1"/>
  <c r="G118" i="4" s="1"/>
  <c r="D119" i="4"/>
  <c r="C148" i="4"/>
  <c r="E149" i="4"/>
  <c r="I115" i="4"/>
  <c r="H116" i="4"/>
  <c r="H117" i="4"/>
  <c r="E150" i="4" l="1"/>
  <c r="C149" i="4"/>
  <c r="F119" i="4"/>
  <c r="G119" i="4" s="1"/>
  <c r="D120" i="4"/>
  <c r="I116" i="4"/>
  <c r="I117" i="4"/>
  <c r="H118" i="4"/>
  <c r="D121" i="4" l="1"/>
  <c r="F120" i="4"/>
  <c r="G120" i="4" s="1"/>
  <c r="E151" i="4"/>
  <c r="C150" i="4"/>
  <c r="I118" i="4"/>
  <c r="C151" i="4" l="1"/>
  <c r="E152" i="4"/>
  <c r="F121" i="4"/>
  <c r="G121" i="4" s="1"/>
  <c r="D122" i="4"/>
  <c r="H119" i="4"/>
  <c r="C152" i="4" l="1"/>
  <c r="E153" i="4"/>
  <c r="D123" i="4"/>
  <c r="F122" i="4"/>
  <c r="G122" i="4" s="1"/>
  <c r="I119" i="4"/>
  <c r="H120" i="4"/>
  <c r="F123" i="4" l="1"/>
  <c r="G123" i="4" s="1"/>
  <c r="D124" i="4"/>
  <c r="E154" i="4"/>
  <c r="C153" i="4"/>
  <c r="I120" i="4"/>
  <c r="H121" i="4"/>
  <c r="H122" i="4"/>
  <c r="C154" i="4" l="1"/>
  <c r="E155" i="4"/>
  <c r="F124" i="4"/>
  <c r="G124" i="4" s="1"/>
  <c r="D125" i="4"/>
  <c r="I121" i="4"/>
  <c r="I122" i="4"/>
  <c r="H123" i="4"/>
  <c r="D126" i="4" l="1"/>
  <c r="F125" i="4"/>
  <c r="G125" i="4" s="1"/>
  <c r="C155" i="4"/>
  <c r="E156" i="4"/>
  <c r="I123" i="4"/>
  <c r="E157" i="4" l="1"/>
  <c r="C156" i="4"/>
  <c r="D127" i="4"/>
  <c r="F126" i="4"/>
  <c r="G126" i="4" s="1"/>
  <c r="H124" i="4"/>
  <c r="E158" i="4" l="1"/>
  <c r="C157" i="4"/>
  <c r="D128" i="4"/>
  <c r="F127" i="4"/>
  <c r="G127" i="4" s="1"/>
  <c r="I124" i="4"/>
  <c r="H125" i="4"/>
  <c r="D129" i="4" l="1"/>
  <c r="F128" i="4"/>
  <c r="G128" i="4" s="1"/>
  <c r="E159" i="4"/>
  <c r="C158" i="4"/>
  <c r="I125" i="4"/>
  <c r="H126" i="4"/>
  <c r="E160" i="4" l="1"/>
  <c r="C159" i="4"/>
  <c r="D130" i="4"/>
  <c r="F129" i="4"/>
  <c r="G129" i="4" s="1"/>
  <c r="I126" i="4"/>
  <c r="H127" i="4"/>
  <c r="D131" i="4" l="1"/>
  <c r="F130" i="4"/>
  <c r="G130" i="4" s="1"/>
  <c r="E161" i="4"/>
  <c r="C160" i="4"/>
  <c r="I127" i="4"/>
  <c r="H128" i="4"/>
  <c r="C161" i="4" l="1"/>
  <c r="E162" i="4"/>
  <c r="D132" i="4"/>
  <c r="F131" i="4"/>
  <c r="G131" i="4" s="1"/>
  <c r="I128" i="4"/>
  <c r="H129" i="4"/>
  <c r="H130" i="4"/>
  <c r="D133" i="4" l="1"/>
  <c r="F132" i="4"/>
  <c r="G132" i="4" s="1"/>
  <c r="E163" i="4"/>
  <c r="C162" i="4"/>
  <c r="I129" i="4"/>
  <c r="I130" i="4"/>
  <c r="E164" i="4" l="1"/>
  <c r="C163" i="4"/>
  <c r="D134" i="4"/>
  <c r="F133" i="4"/>
  <c r="G133" i="4" s="1"/>
  <c r="H131" i="4"/>
  <c r="D135" i="4" l="1"/>
  <c r="F134" i="4"/>
  <c r="G134" i="4" s="1"/>
  <c r="C164" i="4"/>
  <c r="E165" i="4"/>
  <c r="I131" i="4"/>
  <c r="H133" i="4"/>
  <c r="H132" i="4"/>
  <c r="E166" i="4" l="1"/>
  <c r="C165" i="4"/>
  <c r="D136" i="4"/>
  <c r="F135" i="4"/>
  <c r="G135" i="4" s="1"/>
  <c r="I133" i="4"/>
  <c r="I132" i="4"/>
  <c r="C166" i="4" l="1"/>
  <c r="E167" i="4"/>
  <c r="D137" i="4"/>
  <c r="F136" i="4"/>
  <c r="G136" i="4" s="1"/>
  <c r="H134" i="4"/>
  <c r="H135" i="4"/>
  <c r="D138" i="4" l="1"/>
  <c r="F137" i="4"/>
  <c r="G137" i="4" s="1"/>
  <c r="E168" i="4"/>
  <c r="C167" i="4"/>
  <c r="I134" i="4"/>
  <c r="I135" i="4"/>
  <c r="C168" i="4" l="1"/>
  <c r="E169" i="4"/>
  <c r="F138" i="4"/>
  <c r="G138" i="4" s="1"/>
  <c r="D139" i="4"/>
  <c r="H137" i="4"/>
  <c r="H136" i="4"/>
  <c r="F139" i="4" l="1"/>
  <c r="G139" i="4" s="1"/>
  <c r="D140" i="4"/>
  <c r="C169" i="4"/>
  <c r="E170" i="4"/>
  <c r="I136" i="4"/>
  <c r="I137" i="4"/>
  <c r="E171" i="4" l="1"/>
  <c r="C170" i="4"/>
  <c r="F140" i="4"/>
  <c r="G140" i="4" s="1"/>
  <c r="D141" i="4"/>
  <c r="H139" i="4"/>
  <c r="H138" i="4"/>
  <c r="F141" i="4" l="1"/>
  <c r="G141" i="4" s="1"/>
  <c r="D142" i="4"/>
  <c r="C171" i="4"/>
  <c r="E172" i="4"/>
  <c r="I139" i="4"/>
  <c r="I138" i="4"/>
  <c r="D143" i="4" l="1"/>
  <c r="F142" i="4"/>
  <c r="G142" i="4" s="1"/>
  <c r="C172" i="4"/>
  <c r="E173" i="4"/>
  <c r="C173" i="4"/>
  <c r="H140" i="4"/>
  <c r="D144" i="4" l="1"/>
  <c r="F143" i="4"/>
  <c r="G143" i="4" s="1"/>
  <c r="I140" i="4"/>
  <c r="H141" i="4"/>
  <c r="F144" i="4" l="1"/>
  <c r="G144" i="4" s="1"/>
  <c r="D145" i="4"/>
  <c r="I141" i="4"/>
  <c r="H142" i="4"/>
  <c r="D146" i="4" l="1"/>
  <c r="F145" i="4"/>
  <c r="G145" i="4" s="1"/>
  <c r="I142" i="4"/>
  <c r="H143" i="4"/>
  <c r="F146" i="4" l="1"/>
  <c r="G146" i="4" s="1"/>
  <c r="D147" i="4"/>
  <c r="I143" i="4"/>
  <c r="H144" i="4"/>
  <c r="F147" i="4" l="1"/>
  <c r="G147" i="4" s="1"/>
  <c r="D148" i="4"/>
  <c r="I144" i="4"/>
  <c r="H145" i="4"/>
  <c r="F148" i="4" l="1"/>
  <c r="G148" i="4" s="1"/>
  <c r="D149" i="4"/>
  <c r="I145" i="4"/>
  <c r="H147" i="4"/>
  <c r="H146" i="4"/>
  <c r="F149" i="4" l="1"/>
  <c r="G149" i="4" s="1"/>
  <c r="D150" i="4"/>
  <c r="I147" i="4"/>
  <c r="I146" i="4"/>
  <c r="D151" i="4" l="1"/>
  <c r="F150" i="4"/>
  <c r="G150" i="4" s="1"/>
  <c r="H148" i="4"/>
  <c r="H149" i="4"/>
  <c r="D152" i="4" l="1"/>
  <c r="F151" i="4"/>
  <c r="G151" i="4" s="1"/>
  <c r="I149" i="4"/>
  <c r="I148" i="4"/>
  <c r="H150" i="4"/>
  <c r="D153" i="4" l="1"/>
  <c r="F152" i="4"/>
  <c r="G152" i="4" s="1"/>
  <c r="I150" i="4"/>
  <c r="F153" i="4" l="1"/>
  <c r="G153" i="4" s="1"/>
  <c r="D154" i="4"/>
  <c r="H151" i="4"/>
  <c r="H152" i="4"/>
  <c r="F154" i="4" l="1"/>
  <c r="G154" i="4" s="1"/>
  <c r="D155" i="4"/>
  <c r="I152" i="4"/>
  <c r="I151" i="4"/>
  <c r="D156" i="4" l="1"/>
  <c r="F155" i="4"/>
  <c r="G155" i="4" s="1"/>
  <c r="H154" i="4"/>
  <c r="H153" i="4"/>
  <c r="F156" i="4" l="1"/>
  <c r="G156" i="4" s="1"/>
  <c r="D157" i="4"/>
  <c r="I154" i="4"/>
  <c r="I153" i="4"/>
  <c r="H155" i="4"/>
  <c r="F157" i="4" l="1"/>
  <c r="G157" i="4" s="1"/>
  <c r="D158" i="4"/>
  <c r="I155" i="4"/>
  <c r="H156" i="4"/>
  <c r="D159" i="4" l="1"/>
  <c r="F158" i="4"/>
  <c r="G158" i="4" s="1"/>
  <c r="I156" i="4"/>
  <c r="F159" i="4" l="1"/>
  <c r="G159" i="4" s="1"/>
  <c r="D160" i="4"/>
  <c r="H157" i="4"/>
  <c r="D161" i="4" l="1"/>
  <c r="F160" i="4"/>
  <c r="G160" i="4" s="1"/>
  <c r="I157" i="4"/>
  <c r="H158" i="4"/>
  <c r="D162" i="4" l="1"/>
  <c r="F161" i="4"/>
  <c r="G161" i="4" s="1"/>
  <c r="I158" i="4"/>
  <c r="H159" i="4"/>
  <c r="F162" i="4" l="1"/>
  <c r="G162" i="4" s="1"/>
  <c r="D163" i="4"/>
  <c r="I159" i="4"/>
  <c r="H160" i="4"/>
  <c r="F163" i="4" l="1"/>
  <c r="G163" i="4" s="1"/>
  <c r="D164" i="4"/>
  <c r="I160" i="4"/>
  <c r="H161" i="4"/>
  <c r="F164" i="4" l="1"/>
  <c r="G164" i="4" s="1"/>
  <c r="D165" i="4"/>
  <c r="I161" i="4"/>
  <c r="H162" i="4"/>
  <c r="F165" i="4" l="1"/>
  <c r="G165" i="4" s="1"/>
  <c r="D166" i="4"/>
  <c r="I162" i="4"/>
  <c r="H163" i="4"/>
  <c r="F166" i="4" l="1"/>
  <c r="G166" i="4" s="1"/>
  <c r="D167" i="4"/>
  <c r="I163" i="4"/>
  <c r="H164" i="4"/>
  <c r="D168" i="4" l="1"/>
  <c r="F167" i="4"/>
  <c r="G167" i="4" s="1"/>
  <c r="I164" i="4"/>
  <c r="H165" i="4"/>
  <c r="D169" i="4" l="1"/>
  <c r="F168" i="4"/>
  <c r="G168" i="4" s="1"/>
  <c r="I165" i="4"/>
  <c r="H166" i="4"/>
  <c r="D170" i="4" l="1"/>
  <c r="F169" i="4"/>
  <c r="G169" i="4" s="1"/>
  <c r="I166" i="4"/>
  <c r="H167" i="4"/>
  <c r="F170" i="4" l="1"/>
  <c r="G170" i="4" s="1"/>
  <c r="D171" i="4"/>
  <c r="I167" i="4"/>
  <c r="H168" i="4"/>
  <c r="D172" i="4" l="1"/>
  <c r="F171" i="4"/>
  <c r="G171" i="4" s="1"/>
  <c r="I168" i="4"/>
  <c r="H169" i="4"/>
  <c r="F172" i="4" l="1"/>
  <c r="G172" i="4" s="1"/>
  <c r="D173" i="4"/>
  <c r="F173" i="4" s="1"/>
  <c r="I169" i="4"/>
  <c r="H170" i="4"/>
  <c r="G173" i="4" l="1"/>
  <c r="I170" i="4"/>
  <c r="H171" i="4"/>
  <c r="I171" i="4" l="1"/>
  <c r="H173" i="4"/>
  <c r="H172" i="4"/>
  <c r="I172" i="4" l="1"/>
  <c r="I173" i="4"/>
  <c r="C3" i="4" s="1"/>
</calcChain>
</file>

<file path=xl/sharedStrings.xml><?xml version="1.0" encoding="utf-8"?>
<sst xmlns="http://schemas.openxmlformats.org/spreadsheetml/2006/main" count="138" uniqueCount="109">
  <si>
    <t>Decline Rates</t>
  </si>
  <si>
    <t>Year-1</t>
  </si>
  <si>
    <t>Year-2</t>
  </si>
  <si>
    <t>Year-3</t>
  </si>
  <si>
    <t>Discount Rate</t>
  </si>
  <si>
    <t>Well Age</t>
  </si>
  <si>
    <t>Decline Rate</t>
  </si>
  <si>
    <t>Royalty Interest Value</t>
  </si>
  <si>
    <t>Royalty Interest</t>
  </si>
  <si>
    <t>Days in Operation</t>
  </si>
  <si>
    <t>Royalties Rec'd</t>
  </si>
  <si>
    <t xml:space="preserve"> </t>
  </si>
  <si>
    <t>Declined value</t>
  </si>
  <si>
    <t>Discount multiple</t>
  </si>
  <si>
    <t>Discounted value</t>
  </si>
  <si>
    <t>Running total</t>
  </si>
  <si>
    <t>Income</t>
  </si>
  <si>
    <t>Projected Year</t>
  </si>
  <si>
    <t>Note: If this information is unknown, it may be provided by the well producer</t>
  </si>
  <si>
    <t>Definitions</t>
  </si>
  <si>
    <t>Vertical Well</t>
  </si>
  <si>
    <t>Horizontal Well</t>
  </si>
  <si>
    <t xml:space="preserve">Enter the gross amount of royalties. This number can be obtained from the producer. </t>
  </si>
  <si>
    <t>Note: The number in which received is not always reflective of the gross royalty amount</t>
  </si>
  <si>
    <r>
      <t xml:space="preserve">According to </t>
    </r>
    <r>
      <rPr>
        <i/>
        <u/>
        <sz val="10"/>
        <color rgb="FF000000"/>
        <rFont val="Arial"/>
        <family val="2"/>
      </rPr>
      <t>110CSR1J 3.52</t>
    </r>
    <r>
      <rPr>
        <sz val="10"/>
        <color rgb="FF000000"/>
        <rFont val="Arial"/>
        <family val="2"/>
      </rPr>
      <t xml:space="preserve"> "Royalty interest" means the fractional interest in oil production or natural gas production, or both, that may or may not be subject to development costs or operating expenses and extends undiminished over the life of the property. Typically, it is retained by OIl or natural gas rights owner or lessor  or the oil or natural gas, or both. </t>
    </r>
  </si>
  <si>
    <r>
      <t xml:space="preserve">According to </t>
    </r>
    <r>
      <rPr>
        <i/>
        <u/>
        <sz val="10"/>
        <color rgb="FF000000"/>
        <rFont val="Arial"/>
        <family val="2"/>
      </rPr>
      <t>110CSR1J 3.56</t>
    </r>
    <r>
      <rPr>
        <sz val="10"/>
        <color rgb="FF000000"/>
        <rFont val="Arial"/>
        <family val="2"/>
      </rPr>
      <t>. "Vertical well" means any well producing either gas or oil, or both gas and oil, that is not a horizontal well as defined in this rule.</t>
    </r>
  </si>
  <si>
    <r>
      <t xml:space="preserve">According to </t>
    </r>
    <r>
      <rPr>
        <i/>
        <u/>
        <sz val="10"/>
        <color rgb="FF000000"/>
        <rFont val="Arial"/>
        <family val="2"/>
      </rPr>
      <t>110CSR1J 3.23</t>
    </r>
    <r>
      <rPr>
        <sz val="10"/>
        <color rgb="FF000000"/>
        <rFont val="Arial"/>
        <family val="2"/>
      </rPr>
      <t xml:space="preserve">. "Horizontal well" or "directional well" - …the term "horizontal well" or "directional well" means a well, the wellbore of which is initially drilled on a vertical or directional plane and which is curved to become horizontal or nearly horizontal, in order to parallel a particular geographical formation and which may include multiple horizonatal or stacked laterals. </t>
    </r>
  </si>
  <si>
    <t>Formation</t>
  </si>
  <si>
    <t>Vlookup Table</t>
  </si>
  <si>
    <t>Well Type</t>
  </si>
  <si>
    <t>County</t>
  </si>
  <si>
    <t>Column1</t>
  </si>
  <si>
    <t>JUR</t>
  </si>
  <si>
    <t>FORMATION</t>
  </si>
  <si>
    <t>RATE1</t>
  </si>
  <si>
    <t>Calc</t>
  </si>
  <si>
    <t>RATE2</t>
  </si>
  <si>
    <t>RATE3</t>
  </si>
  <si>
    <t/>
  </si>
  <si>
    <t>calc</t>
  </si>
  <si>
    <t>Decline 1</t>
  </si>
  <si>
    <t>Decline 2</t>
  </si>
  <si>
    <t>Decline 3</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</si>
  <si>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</si>
  <si>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</si>
  <si>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</si>
  <si>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</si>
  <si>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</si>
  <si>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</si>
  <si>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</si>
  <si>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</si>
  <si>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</si>
  <si>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</si>
  <si>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</si>
  <si>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</si>
  <si>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</si>
  <si>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</si>
  <si>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</si>
  <si>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</si>
  <si>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</si>
  <si>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</si>
  <si>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</si>
  <si>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</si>
  <si>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</si>
  <si>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</si>
  <si>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</si>
  <si>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</si>
  <si>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</si>
  <si>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</si>
  <si>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</si>
  <si>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</si>
  <si>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</si>
  <si>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</si>
  <si>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</si>
  <si>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</si>
  <si>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</si>
  <si>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</si>
  <si>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</si>
  <si>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</si>
  <si>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</si>
  <si>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</si>
  <si>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</si>
  <si>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</si>
  <si>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</si>
  <si>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</si>
  <si>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</si>
  <si>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</si>
  <si>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</si>
  <si>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</si>
  <si>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</si>
  <si>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</si>
  <si>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Upshure</t>
  </si>
  <si>
    <t>Wayne</t>
  </si>
  <si>
    <t>Webster</t>
  </si>
  <si>
    <t>Wetzel</t>
  </si>
  <si>
    <t>Wirt</t>
  </si>
  <si>
    <t>Wood</t>
  </si>
  <si>
    <t>Wyoming</t>
  </si>
  <si>
    <t>Production Date</t>
  </si>
  <si>
    <t>Calendar Year</t>
  </si>
  <si>
    <t>Tax Year</t>
  </si>
  <si>
    <t>Enter county from the drop down box.</t>
  </si>
  <si>
    <t xml:space="preserve">Enter well formation number. Well formation information may be provided by the well producer. </t>
  </si>
  <si>
    <t xml:space="preserve">Well age and Days in Operation can then be entered in the Royalty tab. </t>
  </si>
  <si>
    <t xml:space="preserve">Well age is the length of time the well has been producing. Date of production can be obtained from the producer. The well age calculator tab can be utilized to find days in operation and well age if date of production is entered in the blue box  </t>
  </si>
  <si>
    <t>Note: If a well is less than one year old, the amount of days which the well was in production would utilized. Otherwise, days of operation is 365.</t>
  </si>
  <si>
    <t>2 Berkeley</t>
  </si>
  <si>
    <t>Royalty Tab</t>
  </si>
  <si>
    <t xml:space="preserve">Utilize this tab for all wells, no matter if they are vertical or horizontal.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</si>
</sst>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0.000000"/>
    <numFmt numFmtId="166" formatCode="&quot;$&quot;#,##0.00"/>
    <numFmt numFmtId="167" formatCode="&quot;$&quot;#,##0"/>
  </numFmts>
  <fonts count="17">
    <font>
      <sz val="10"/>
      <color rgb="FF000000"/>
      <name val="Arial"/>
    </font>
    <font>
      <sz val="11"/>
      <color theme="1"/>
      <name val="Arial"/>
      <family val="2"/>
      <scheme val="minor"/>
    </font>
    <font>
      <sz val="10"/>
      <color theme="1"/>
      <name val="Arial"/>
      <family val="2"/>
    </font>
    <font>
      <b/>
      <sz val="10"/>
      <color theme="1"/>
      <name val="Arial"/>
      <family val="2"/>
    </font>
    <font>
      <sz val="10"/>
      <color rgb="FF000000"/>
      <name val="Arial"/>
      <family val="2"/>
    </font>
    <font>
      <i/>
      <u/>
      <sz val="10"/>
      <color theme="1"/>
      <name val="Arial"/>
      <family val="2"/>
    </font>
    <font>
      <b/>
      <sz val="10"/>
      <color rgb="FF000000"/>
      <name val="Arial"/>
      <family val="2"/>
    </font>
    <font>
      <u/>
      <sz val="10"/>
      <color rgb="FF000000"/>
      <name val="Arial"/>
      <family val="2"/>
    </font>
    <font>
      <i/>
      <u/>
      <sz val="10"/>
      <color rgb="FF000000"/>
      <name val="Arial"/>
      <family val="2"/>
    </font>
    <font>
      <i/>
      <sz val="10"/>
      <color rgb="FF000000"/>
      <name val="Arial"/>
      <family val="2"/>
    </font>
    <font>
      <b/>
      <i/>
      <sz val="10"/>
      <color rgb="FF000000"/>
      <name val="Arial"/>
      <family val="2"/>
    </font>
    <font>
      <b/>
      <i/>
      <sz val="10"/>
      <color theme="1"/>
      <name val="Arial"/>
      <family val="2"/>
    </font>
    <font>
      <b/>
      <sz val="11"/>
      <color rgb="FF000000"/>
      <name val="Arial"/>
      <family val="2"/>
    </font>
    <font>
      <b/>
      <sz val="10"/>
      <color rgb="FFFF0000"/>
      <name val="Arial"/>
      <family val="2"/>
    </font>
    <font>
      <b/>
      <sz val="11"/>
      <color theme="4" tint="-0.249977111117893"/>
      <name val="Arial"/>
      <family val="2"/>
      <scheme val="minor"/>
    </font>
    <font>
      <sz val="11"/>
      <color theme="4" tint="-0.249977111117893"/>
      <name val="Arial"/>
      <family val="2"/>
      <scheme val="minor"/>
    </font>
    <font>
      <sz val="11"/>
      <name val="Dialog"/>
    </font>
  </fonts>
  <fills count="8">
    <fill>
      <patternFill patternType="none"/>
    </fill>
    <fill>
      <patternFill patternType="gray125"/>
    </fill>
    <fill>
      <patternFill patternType="solid">
        <fgColor rgb="FFD9D9D9"/>
        <bgColor rgb="FFD9D9D9"/>
      </patternFill>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9"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theme="4"/>
      </top>
      <bottom/>
      <diagonal/>
    </border>
    <border>
      <left/>
      <right/>
      <top/>
      <bottom style="thin">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74">
    <xf numFmtId="0" fontId="0" fillId="0" borderId="0" xfId="0"/>
    <xf numFmtId="0" fontId="2" fillId="0" borderId="0" xfId="0" applyFont="1"/>
    <xf numFmtId="0" fontId="3" fillId="0" borderId="0" xfId="0" applyFont="1" applyAlignment="1">
      <alignment horizontal="left"/>
    </xf>
    <xf numFmtId="0" fontId="4" fillId="0" borderId="0" xfId="0" applyFont="1"/>
    <xf numFmtId="166" fontId="2" fillId="0" borderId="0" xfId="0" applyNumberFormat="1" applyFont="1"/>
    <xf numFmtId="0" fontId="2" fillId="0" borderId="0" xfId="0" applyFont="1" applyAlignment="1">
      <alignment horizontal="right"/>
    </xf>
    <xf numFmtId="10" fontId="2" fillId="0" borderId="0" xfId="0" applyNumberFormat="1" applyFont="1"/>
    <xf numFmtId="164" fontId="2" fillId="0" borderId="0" xfId="0" applyNumberFormat="1" applyFont="1"/>
    <xf numFmtId="165" fontId="2" fillId="0" borderId="0" xfId="0" applyNumberFormat="1" applyFont="1"/>
    <xf numFmtId="0" fontId="5" fillId="0" borderId="0" xfId="0" applyFont="1"/>
    <xf numFmtId="0" fontId="5" fillId="0" borderId="1" xfId="0" applyFont="1" applyBorder="1"/>
    <xf numFmtId="10" fontId="2" fillId="0" borderId="0" xfId="0" applyNumberFormat="1" applyFont="1" applyAlignment="1">
      <alignment horizontal="right"/>
    </xf>
    <xf numFmtId="167" fontId="3" fillId="3" borderId="0" xfId="0" applyNumberFormat="1" applyFont="1" applyFill="1"/>
    <xf numFmtId="1" fontId="4" fillId="0" borderId="0" xfId="0" applyNumberFormat="1" applyFont="1"/>
    <xf numFmtId="0" fontId="4" fillId="0" borderId="0" xfId="0" applyFont="1" applyAlignment="1">
      <alignment wrapText="1"/>
    </xf>
    <xf numFmtId="0" fontId="0" fillId="0" borderId="2" xfId="0" applyBorder="1"/>
    <xf numFmtId="0" fontId="8" fillId="0" borderId="0" xfId="0" applyFont="1"/>
    <xf numFmtId="0" fontId="9" fillId="0" borderId="0" xfId="0" applyFont="1"/>
    <xf numFmtId="0" fontId="6" fillId="0" borderId="0" xfId="0" applyFont="1"/>
    <xf numFmtId="0" fontId="0" fillId="0" borderId="0" xfId="0" applyAlignment="1">
      <alignment horizontal="left"/>
    </xf>
    <xf numFmtId="0" fontId="0" fillId="0" borderId="2" xfId="0" applyBorder="1" applyAlignment="1">
      <alignment horizontal="left"/>
    </xf>
    <xf numFmtId="0" fontId="9" fillId="0" borderId="2" xfId="0" applyFont="1" applyBorder="1"/>
    <xf numFmtId="0" fontId="10" fillId="0" borderId="0" xfId="0" applyFont="1" applyAlignment="1">
      <alignment horizontal="left"/>
    </xf>
    <xf numFmtId="0" fontId="11" fillId="0" borderId="0" xfId="0" applyFont="1" applyAlignment="1">
      <alignment horizontal="left"/>
    </xf>
    <xf numFmtId="0" fontId="7" fillId="0" borderId="2" xfId="0" applyFont="1" applyBorder="1" applyAlignment="1">
      <alignment horizontal="left"/>
    </xf>
    <xf numFmtId="0" fontId="7" fillId="0" borderId="2" xfId="0" applyFont="1" applyBorder="1"/>
    <xf numFmtId="0" fontId="6" fillId="0" borderId="0" xfId="0" applyFont="1" applyAlignment="1">
      <alignment horizontal="left" vertical="top"/>
    </xf>
    <xf numFmtId="0" fontId="7" fillId="0" borderId="0" xfId="0" applyFont="1" applyAlignment="1">
      <alignment horizontal="left"/>
    </xf>
    <xf numFmtId="0" fontId="7" fillId="0" borderId="0" xfId="0" applyFont="1"/>
    <xf numFmtId="0" fontId="12" fillId="0" borderId="0" xfId="0" applyFont="1"/>
    <xf numFmtId="164" fontId="2" fillId="0" borderId="0" xfId="0" applyNumberFormat="1" applyFont="1" applyAlignment="1" applyProtection="1">
      <alignment horizontal="right"/>
      <protection locked="0"/>
    </xf>
    <xf numFmtId="0" fontId="13" fillId="0" borderId="0" xfId="0" applyFont="1"/>
    <xf numFmtId="0" fontId="4" fillId="0" borderId="0" xfId="0" applyFont="1" applyAlignment="1">
      <alignment horizontal="right"/>
    </xf>
    <xf numFmtId="10" fontId="2" fillId="0" borderId="0" xfId="0" applyNumberFormat="1" applyFont="1" applyAlignment="1" applyProtection="1">
      <alignment horizontal="right"/>
      <protection locked="0"/>
    </xf>
    <xf numFmtId="0" fontId="1" fillId="0" borderId="0" xfId="1"/>
    <xf numFmtId="1" fontId="14" fillId="0" borderId="3" xfId="1" applyNumberFormat="1" applyFont="1" applyBorder="1"/>
    <xf numFmtId="0" fontId="14" fillId="0" borderId="3" xfId="1" applyFont="1" applyBorder="1"/>
    <xf numFmtId="1" fontId="1" fillId="0" borderId="0" xfId="1" applyNumberFormat="1"/>
    <xf numFmtId="0" fontId="14" fillId="4" borderId="0" xfId="1" applyFont="1" applyFill="1"/>
    <xf numFmtId="1" fontId="14" fillId="0" borderId="0" xfId="1" applyNumberFormat="1" applyFont="1"/>
    <xf numFmtId="0" fontId="14" fillId="0" borderId="0" xfId="1" applyFont="1"/>
    <xf numFmtId="1" fontId="15" fillId="5" borderId="3" xfId="1" applyNumberFormat="1" applyFont="1" applyFill="1" applyBorder="1"/>
    <xf numFmtId="1" fontId="16" fillId="5" borderId="3" xfId="1" applyNumberFormat="1" applyFont="1" applyFill="1" applyBorder="1" applyAlignment="1">
      <alignment horizontal="right"/>
    </xf>
    <xf numFmtId="0" fontId="16" fillId="5" borderId="3" xfId="1" applyFont="1" applyFill="1" applyBorder="1" applyAlignment="1">
      <alignment horizontal="right"/>
    </xf>
    <xf numFmtId="0" fontId="16" fillId="6" borderId="0" xfId="1" applyFont="1" applyFill="1" applyAlignment="1">
      <alignment horizontal="right"/>
    </xf>
    <xf numFmtId="1" fontId="15" fillId="0" borderId="0" xfId="1" applyNumberFormat="1" applyFont="1"/>
    <xf numFmtId="1" fontId="16" fillId="0" borderId="0" xfId="1" applyNumberFormat="1" applyFont="1" applyAlignment="1">
      <alignment horizontal="right"/>
    </xf>
    <xf numFmtId="0" fontId="16" fillId="0" borderId="0" xfId="1" applyFont="1" applyAlignment="1">
      <alignment horizontal="right"/>
    </xf>
    <xf numFmtId="0" fontId="16" fillId="4" borderId="0" xfId="1" applyFont="1" applyFill="1" applyAlignment="1">
      <alignment horizontal="right"/>
    </xf>
    <xf numFmtId="1" fontId="15" fillId="5" borderId="0" xfId="1" applyNumberFormat="1" applyFont="1" applyFill="1"/>
    <xf numFmtId="1" fontId="16" fillId="5" borderId="0" xfId="1" applyNumberFormat="1" applyFont="1" applyFill="1" applyAlignment="1">
      <alignment horizontal="right"/>
    </xf>
    <xf numFmtId="0" fontId="16" fillId="5" borderId="0" xfId="1" applyFont="1" applyFill="1" applyAlignment="1">
      <alignment horizontal="right"/>
    </xf>
    <xf numFmtId="0" fontId="15" fillId="0" borderId="0" xfId="1" applyFont="1"/>
    <xf numFmtId="1" fontId="15" fillId="0" borderId="4" xfId="1" applyNumberFormat="1" applyFont="1" applyBorder="1"/>
    <xf numFmtId="1" fontId="16" fillId="0" borderId="4" xfId="1" applyNumberFormat="1" applyFont="1" applyBorder="1" applyAlignment="1">
      <alignment horizontal="right"/>
    </xf>
    <xf numFmtId="0" fontId="16" fillId="0" borderId="4" xfId="1" applyFont="1" applyBorder="1" applyAlignment="1">
      <alignment horizontal="right"/>
    </xf>
    <xf numFmtId="0" fontId="15" fillId="0" borderId="4" xfId="1" applyFont="1" applyBorder="1"/>
    <xf numFmtId="0" fontId="15" fillId="4" borderId="4" xfId="1" applyFont="1" applyFill="1" applyBorder="1"/>
    <xf numFmtId="0" fontId="1" fillId="4" borderId="0" xfId="1" applyFill="1"/>
    <xf numFmtId="0" fontId="15" fillId="5" borderId="3" xfId="1" applyFont="1" applyFill="1" applyBorder="1"/>
    <xf numFmtId="0" fontId="15" fillId="5" borderId="0" xfId="1" applyFont="1" applyFill="1"/>
    <xf numFmtId="1" fontId="15" fillId="5" borderId="4" xfId="1" applyNumberFormat="1" applyFont="1" applyFill="1" applyBorder="1"/>
    <xf numFmtId="0" fontId="15" fillId="5" borderId="4" xfId="1" applyFont="1" applyFill="1" applyBorder="1"/>
    <xf numFmtId="14" fontId="0" fillId="0" borderId="0" xfId="0" applyNumberFormat="1"/>
    <xf numFmtId="164" fontId="2" fillId="7" borderId="0" xfId="0" applyNumberFormat="1" applyFont="1" applyFill="1" applyAlignment="1" applyProtection="1">
      <alignment horizontal="right"/>
      <protection locked="0"/>
    </xf>
    <xf numFmtId="0" fontId="2" fillId="7" borderId="0" xfId="0" applyFont="1" applyFill="1" applyProtection="1">
      <protection locked="0"/>
    </xf>
    <xf numFmtId="0" fontId="0" fillId="0" borderId="6" xfId="0" applyBorder="1"/>
    <xf numFmtId="0" fontId="0" fillId="0" borderId="5" xfId="0" applyBorder="1" applyAlignment="1">
      <alignment horizontal="center"/>
    </xf>
    <xf numFmtId="14" fontId="0" fillId="7" borderId="5" xfId="0" applyNumberFormat="1" applyFill="1" applyBorder="1" applyProtection="1">
      <protection locked="0"/>
    </xf>
    <xf numFmtId="10" fontId="0" fillId="0" borderId="0" xfId="0" applyNumberFormat="1"/>
    <xf numFmtId="0" fontId="4" fillId="0" borderId="7" xfId="0" applyFont="1" applyBorder="1" applyAlignment="1">
      <alignment horizontal="center"/>
    </xf>
    <xf numFmtId="0" fontId="2" fillId="2" borderId="0" xfId="0" applyFont="1" applyFill="1" applyAlignment="1">
      <alignment horizontal="center"/>
    </xf>
    <xf numFmtId="0" fontId="4" fillId="0" borderId="0" xfId="0" applyFont="1"/>
    <xf numFmtId="0" fontId="2" fillId="7" borderId="0" xfId="0" applyFont="1" applyFill="1" applyAlignment="1" applyProtection="1">
      <alignment horizontal="right"/>
      <protection locked="0"/>
    </xf>
  </cellXfs>
  <cellStyles count="2">
    <cellStyle name="Normal" xfId="0" builtinId="0"/>
    <cellStyle name="Normal 2" xfId="1" xr:uid="{5BC82DAD-E9E3-4CA6-BEFF-DC1D6CECD73B}"/>
  </cellStyles>
  <dxfs count="20">
    <dxf>
      <fill>
        <patternFill>
          <bgColor rgb="FFFFFF00"/>
        </patternFill>
      </fill>
    </dxf>
    <dxf>
      <font>
        <b val="0"/>
        <i val="0"/>
        <strike val="0"/>
        <condense val="0"/>
        <extend val="0"/>
        <outline val="0"/>
        <shadow val="0"/>
        <u val="none"/>
        <vertAlign val="baseline"/>
        <sz val="11"/>
        <color theme="4" tint="-0.249977111117893"/>
        <name val="Arial"/>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Arial"/>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Arial"/>
        <family val="2"/>
        <scheme val="minor"/>
      </font>
      <numFmt numFmtId="1" formatCode="0"/>
      <fill>
        <patternFill patternType="solid">
          <fgColor theme="4" tint="0.79998168889431442"/>
          <bgColor theme="4" tint="0.79998168889431442"/>
        </patternFill>
      </fill>
    </dxf>
    <dxf>
      <numFmt numFmtId="1" formatCode="0"/>
    </dxf>
    <dxf>
      <font>
        <b val="0"/>
        <i val="0"/>
        <strike val="0"/>
        <condense val="0"/>
        <extend val="0"/>
        <outline val="0"/>
        <shadow val="0"/>
        <u val="none"/>
        <vertAlign val="baseline"/>
        <sz val="11"/>
        <color theme="4" tint="-0.249977111117893"/>
        <name val="Arial"/>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Arial"/>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Arial"/>
        <family val="2"/>
        <scheme val="minor"/>
      </font>
      <numFmt numFmtId="1" formatCode="0"/>
      <fill>
        <patternFill patternType="solid">
          <fgColor theme="4" tint="0.79998168889431442"/>
          <bgColor theme="4" tint="0.79998168889431442"/>
        </patternFill>
      </fill>
    </dxf>
    <dxf>
      <numFmt numFmtId="1" formatCode="0"/>
    </dxf>
    <dxf>
      <numFmt numFmtId="1" formatCode="0"/>
    </dxf>
    <dxf>
      <numFmt numFmtId="1" formatCode="0"/>
    </dxf>
    <dxf>
      <font>
        <b val="0"/>
        <i val="0"/>
        <strike val="0"/>
        <condense val="0"/>
        <extend val="0"/>
        <outline val="0"/>
        <shadow val="0"/>
        <u val="none"/>
        <vertAlign val="baseline"/>
        <sz val="11"/>
        <color theme="4" tint="-0.249977111117893"/>
        <name val="Arial"/>
        <family val="2"/>
        <scheme val="minor"/>
      </font>
      <numFmt numFmtId="1" formatCode="0"/>
    </dxf>
    <dxf>
      <font>
        <b val="0"/>
        <i val="0"/>
        <strike val="0"/>
        <condense val="0"/>
        <extend val="0"/>
        <outline val="0"/>
        <shadow val="0"/>
        <u val="none"/>
        <vertAlign val="baseline"/>
        <sz val="11"/>
        <color theme="4" tint="-0.249977111117893"/>
        <name val="Arial"/>
        <family val="2"/>
        <scheme val="minor"/>
      </font>
      <numFmt numFmtId="1" formatCode="0"/>
    </dxf>
    <dxf>
      <border outline="0">
        <top style="thin">
          <color theme="4"/>
        </top>
        <bottom style="thin">
          <color theme="4"/>
        </bottom>
      </border>
    </dxf>
    <dxf>
      <font>
        <b/>
        <i val="0"/>
        <strike val="0"/>
        <condense val="0"/>
        <extend val="0"/>
        <outline val="0"/>
        <shadow val="0"/>
        <u val="none"/>
        <vertAlign val="baseline"/>
        <sz val="11"/>
        <color theme="4" tint="-0.249977111117893"/>
        <name val="Arial"/>
        <family val="2"/>
        <scheme val="minor"/>
      </font>
    </dxf>
    <dxf>
      <font>
        <b val="0"/>
        <i val="0"/>
        <strike val="0"/>
        <condense val="0"/>
        <extend val="0"/>
        <outline val="0"/>
        <shadow val="0"/>
        <u val="none"/>
        <vertAlign val="baseline"/>
        <sz val="11"/>
        <color theme="4" tint="-0.249977111117893"/>
        <name val="Arial"/>
        <family val="2"/>
        <scheme val="minor"/>
      </font>
      <numFmt numFmtId="1" formatCode="0"/>
    </dxf>
    <dxf>
      <numFmt numFmtId="1" formatCode="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1"/>
        <color theme="4" tint="-0.249977111117893"/>
        <name val="Arial"/>
        <family val="2"/>
        <scheme val="minor"/>
      </font>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16</xdr:row>
      <xdr:rowOff>0</xdr:rowOff>
    </xdr:from>
    <xdr:to>
      <xdr:col>1</xdr:col>
      <xdr:colOff>3152395</xdr:colOff>
      <xdr:row>19</xdr:row>
      <xdr:rowOff>409463</xdr:rowOff>
    </xdr:to>
    <xdr:pic>
      <xdr:nvPicPr>
        <xdr:cNvPr id="6" name="Picture 5">
          <a:extLst>
            <a:ext uri="{FF2B5EF4-FFF2-40B4-BE49-F238E27FC236}">
              <a16:creationId xmlns:a16="http://schemas.microsoft.com/office/drawing/2014/main" id="{EFC96424-0816-34A4-1954-D4E335ADAD9A}"/>
            </a:ext>
          </a:extLst>
        </xdr:cNvPr>
        <xdr:cNvPicPr>
          <a:picLocks noChangeAspect="1"/>
        </xdr:cNvPicPr>
      </xdr:nvPicPr>
      <xdr:blipFill>
        <a:blip xmlns:r="http://schemas.openxmlformats.org/officeDocument/2006/relationships" r:embed="rId1"/>
        <a:stretch>
          <a:fillRect/>
        </a:stretch>
      </xdr:blipFill>
      <xdr:spPr>
        <a:xfrm>
          <a:off x="1285875" y="3562350"/>
          <a:ext cx="3038095" cy="8952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F3358D-ED6B-4CAB-B6B5-4EB7B3809BC4}" name="Table11" displayName="Table11" ref="A1:D1377" totalsRowShown="0">
  <autoFilter ref="A1:D1377" xr:uid="{F8484A57-57D6-4D25-8CE5-F740E3A82CC8}"/>
  <tableColumns count="4">
    <tableColumn id="1" xr3:uid="{5509B2C7-3EC7-4B33-B6EE-0D8DBB16391C}" name="Column1">
      <calculatedColumnFormula>'2025 Decline Rates Vertical'!$B2&amp;" "&amp;'2025 Decline Rates Vertical'!$C2</calculatedColumnFormula>
    </tableColumn>
    <tableColumn id="2" xr3:uid="{6C68881F-A298-488A-8971-22AC5B2B5A8E}" name="JUR" dataDxfId="19"/>
    <tableColumn id="3" xr3:uid="{9EDE91C4-2DE5-4F28-A059-05032DF3EB09}" name="FORMATION" dataDxfId="18"/>
    <tableColumn id="4" xr3:uid="{763D3251-9802-4E3F-B49B-B836D817D4AF}" name="RATE1" dataDxfId="17"/>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12E9E7-E7AA-45C0-8A19-25DB703FF1CA}" name="Table12" displayName="Table12" ref="F1:I1377" totalsRowShown="0">
  <autoFilter ref="F1:I1377" xr:uid="{9CA0B3B3-F2CE-4492-8FCB-BC1584EEA463}"/>
  <tableColumns count="4">
    <tableColumn id="1" xr3:uid="{C0F536F4-EAD1-4E4A-9C12-21B27801CC75}" name="Calc" dataDxfId="16">
      <calculatedColumnFormula>'2025 Decline Rates Vertical'!$G2&amp;" "&amp;'2025 Decline Rates Vertical'!$H2</calculatedColumnFormula>
    </tableColumn>
    <tableColumn id="2" xr3:uid="{EC8E1F55-AEE4-475D-BE23-C31600D58BC0}" name="JUR" dataDxfId="15"/>
    <tableColumn id="3" xr3:uid="{58F985BD-DBAC-40E4-B2D8-A50A27BB6610}" name="FORMATION"/>
    <tableColumn id="4" xr3:uid="{22C5C3AD-86B2-46F6-B745-1F24D3E12ADC}" name="RATE2"/>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1C448D-7542-4778-BF4D-E234AB30EFB3}" name="Table13" displayName="Table13" ref="K1:N1377" totalsRowShown="0" headerRowDxfId="14" tableBorderDxfId="13">
  <autoFilter ref="K1:N1377" xr:uid="{D2DBF607-14E6-45A1-ACC0-A7E6BC60D314}"/>
  <tableColumns count="4">
    <tableColumn id="1" xr3:uid="{C2E3E247-CD42-44F6-842C-4E11058678D6}" name="Calc" dataDxfId="12">
      <calculatedColumnFormula>Table13[[#This Row],[JUR]]&amp;" "&amp;Table13[[#This Row],[FORMATION]]</calculatedColumnFormula>
    </tableColumn>
    <tableColumn id="2" xr3:uid="{C41C120C-43A7-4DDF-BE1B-0BCF59DF6D24}" name="JUR" dataDxfId="11"/>
    <tableColumn id="3" xr3:uid="{98C58B3F-C9E6-4ACE-AA2F-AEB2660C7E96}" name="FORMATION"/>
    <tableColumn id="4" xr3:uid="{9CB09E15-ECDB-4013-AD57-9FDF82AFC9F1}" name="RATE3"/>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303D8E-F881-42C4-A9BA-22F4FEDBA7DB}" name="Table8" displayName="Table8" ref="A1:D62" totalsRowShown="0">
  <autoFilter ref="A1:D62" xr:uid="{0A8A1E45-2DF7-4DC3-B899-5CA6BF9E6B0C}"/>
  <tableColumns count="4">
    <tableColumn id="1" xr3:uid="{E60C3A17-0FAB-405B-9FA9-6AFABCC7AE39}" name="calc" dataDxfId="10">
      <calculatedColumnFormula>Table8[[#This Row],[JUR]]&amp;" "&amp;Table8[[#This Row],[FORMATION]]</calculatedColumnFormula>
    </tableColumn>
    <tableColumn id="2" xr3:uid="{476284E5-42EC-4AE5-8266-82E3E1FDCE0A}" name="JUR" dataDxfId="9"/>
    <tableColumn id="3" xr3:uid="{91558076-CC9C-4F9D-871F-CEE793FE994A}" name="FORMATION"/>
    <tableColumn id="4" xr3:uid="{08583E60-8445-4256-A517-7A8BD001B693}" name="RATE1"/>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E96D5C-512C-4D56-A1EA-348D45C44FED}" name="Table9" displayName="Table9" ref="F1:I62" totalsRowShown="0">
  <autoFilter ref="F1:I62" xr:uid="{BE70B6F7-6CB0-46DC-AFE7-45B3D28759C6}"/>
  <tableColumns count="4">
    <tableColumn id="1" xr3:uid="{3E98D7CC-9668-470F-8145-D0B890297B31}" name="calc" dataDxfId="8">
      <calculatedColumnFormula>Table9[[#This Row],[JUR]]&amp;" "&amp;Table9[[#This Row],[FORMATION]]</calculatedColumnFormula>
    </tableColumn>
    <tableColumn id="2" xr3:uid="{69E981D4-E37F-4FD3-9BF0-9F298C00A745}" name="JUR" dataDxfId="7"/>
    <tableColumn id="3" xr3:uid="{CB4F0D4C-DA54-4CAC-9571-B41B72CD696B}" name="FORMATION" dataDxfId="6"/>
    <tableColumn id="4" xr3:uid="{FAC6D85B-609E-4EDF-B8B0-2BA3D2625E6F}" name="RATE2" dataDxfId="5"/>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981EF2-6B1C-4063-B708-53F089E64C43}" name="Table10" displayName="Table10" ref="K1:N62" totalsRowShown="0">
  <autoFilter ref="K1:N62" xr:uid="{CE61C261-2FA7-4D14-A93F-8FC197963B71}"/>
  <tableColumns count="4">
    <tableColumn id="1" xr3:uid="{745CB67C-C001-4D5D-A162-2CB37D542120}" name="Calc" dataDxfId="4">
      <calculatedColumnFormula>Table10[[#This Row],[JUR]]&amp;" "&amp;Table10[[#This Row],[FORMATION]]</calculatedColumnFormula>
    </tableColumn>
    <tableColumn id="2" xr3:uid="{73F7A126-55E8-4403-97E6-78F083D3E116}" name="JUR" dataDxfId="3"/>
    <tableColumn id="3" xr3:uid="{30D48189-4866-4B91-9EE8-A718335AED39}" name="FORMATION" dataDxfId="2"/>
    <tableColumn id="4" xr3:uid="{66439648-4E6E-4A87-9504-15FB8D1FE6EC}" name="RATE3" dataDxfId="1"/>
  </tableColumns>
  <tableStyleInfo name="TableStyleLight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CAA7-500F-4887-AB13-3C1267D902CE}">
  <dimension ref="A1:B29"/>
  <sheetViews>
    <sheetView showGridLines="0" tabSelected="1" workbookViewId="0">
      <selection activeCell="I18" sqref="I18"/>
    </sheetView>
  </sheetViews>
  <sheetFormatPr defaultRowHeight="12.75"/>
  <cols>
    <col min="1" max="1" width="17.5703125" bestFit="1" customWidth="1"/>
    <col min="2" max="2" width="115" customWidth="1"/>
  </cols>
  <sheetData>
    <row r="1" spans="1:2">
      <c r="B1" s="18" t="s">
        <v>107</v>
      </c>
    </row>
    <row r="2" spans="1:2">
      <c r="B2" s="14" t="s">
        <v>108</v>
      </c>
    </row>
    <row r="3" spans="1:2" s="15" customFormat="1">
      <c r="B3" s="21" t="s">
        <v>18</v>
      </c>
    </row>
    <row r="4" spans="1:2">
      <c r="B4" s="17"/>
    </row>
    <row r="5" spans="1:2">
      <c r="A5" s="23" t="s">
        <v>10</v>
      </c>
      <c r="B5" s="3" t="s">
        <v>22</v>
      </c>
    </row>
    <row r="6" spans="1:2">
      <c r="A6" s="19"/>
      <c r="B6" s="17" t="s">
        <v>23</v>
      </c>
    </row>
    <row r="7" spans="1:2" s="15" customFormat="1">
      <c r="A7" s="20"/>
    </row>
    <row r="8" spans="1:2">
      <c r="A8" s="19"/>
    </row>
    <row r="9" spans="1:2">
      <c r="A9" s="22" t="s">
        <v>30</v>
      </c>
      <c r="B9" s="3" t="s">
        <v>101</v>
      </c>
    </row>
    <row r="10" spans="1:2" s="15" customFormat="1">
      <c r="A10" s="20"/>
    </row>
    <row r="11" spans="1:2">
      <c r="A11" s="19"/>
    </row>
    <row r="12" spans="1:2">
      <c r="A12" s="22" t="s">
        <v>27</v>
      </c>
      <c r="B12" s="3" t="s">
        <v>102</v>
      </c>
    </row>
    <row r="13" spans="1:2" s="15" customFormat="1">
      <c r="A13" s="20"/>
    </row>
    <row r="14" spans="1:2">
      <c r="A14" s="19"/>
    </row>
    <row r="15" spans="1:2">
      <c r="A15" s="22" t="s">
        <v>5</v>
      </c>
      <c r="B15" s="3" t="s">
        <v>104</v>
      </c>
    </row>
    <row r="16" spans="1:2">
      <c r="A16" s="22"/>
      <c r="B16" s="3" t="s">
        <v>103</v>
      </c>
    </row>
    <row r="17" spans="1:2">
      <c r="A17" s="22"/>
      <c r="B17" s="3"/>
    </row>
    <row r="18" spans="1:2">
      <c r="A18" s="22"/>
      <c r="B18" s="3"/>
    </row>
    <row r="19" spans="1:2">
      <c r="A19" s="22"/>
      <c r="B19" s="3"/>
    </row>
    <row r="20" spans="1:2" ht="36" customHeight="1">
      <c r="A20" s="22"/>
      <c r="B20" s="3"/>
    </row>
    <row r="21" spans="1:2">
      <c r="A21" s="19"/>
    </row>
    <row r="22" spans="1:2">
      <c r="A22" s="22" t="s">
        <v>9</v>
      </c>
      <c r="B22" s="3" t="s">
        <v>105</v>
      </c>
    </row>
    <row r="23" spans="1:2" s="25" customFormat="1">
      <c r="A23" s="24"/>
    </row>
    <row r="24" spans="1:2" s="28" customFormat="1">
      <c r="A24" s="27"/>
    </row>
    <row r="25" spans="1:2" s="28" customFormat="1">
      <c r="A25" s="27"/>
    </row>
    <row r="26" spans="1:2" ht="15">
      <c r="A26" s="19"/>
      <c r="B26" s="29" t="s">
        <v>19</v>
      </c>
    </row>
    <row r="27" spans="1:2" ht="38.25">
      <c r="A27" s="26" t="s">
        <v>8</v>
      </c>
      <c r="B27" s="14" t="s">
        <v>24</v>
      </c>
    </row>
    <row r="28" spans="1:2" ht="25.5">
      <c r="A28" s="26" t="s">
        <v>20</v>
      </c>
      <c r="B28" s="14" t="s">
        <v>25</v>
      </c>
    </row>
    <row r="29" spans="1:2" ht="38.25">
      <c r="A29" s="26" t="s">
        <v>21</v>
      </c>
      <c r="B29" s="14" t="s">
        <v>26</v>
      </c>
    </row>
  </sheetData>
  <sheetProtection algorithmName="SHA-512" hashValue="U6ujUecIIE9d7aVTgF9IUvlPDCklSMxBfAY0CAdwFr/gRQ/HvgxlqAuLH/Yc8QcrTCfnXO4qqDNsU10yK0Re0g==" saltValue="eBv8tMaBbxpSulCMJyzIQw=="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AF37-ADD0-41F0-B40E-FC665BBB0A5A}">
  <sheetPr>
    <outlinePr summaryBelow="0" summaryRight="0"/>
  </sheetPr>
  <dimension ref="A2:J285"/>
  <sheetViews>
    <sheetView zoomScaleNormal="100" workbookViewId="0">
      <pane ySplit="4" topLeftCell="A5" activePane="bottomLeft" state="frozen"/>
      <selection pane="bottomLeft" activeCell="D7" sqref="D7"/>
    </sheetView>
  </sheetViews>
  <sheetFormatPr defaultColWidth="14.42578125" defaultRowHeight="15.75" customHeight="1"/>
  <cols>
    <col min="1" max="1" width="22" style="3" customWidth="1"/>
    <col min="2" max="2" width="13.42578125" style="3" hidden="1" customWidth="1"/>
    <col min="3" max="3" width="14.42578125" style="3" customWidth="1"/>
    <col min="4" max="4" width="28" style="3" customWidth="1"/>
    <col min="5" max="6" width="14.42578125" style="3"/>
    <col min="7" max="7" width="12.28515625" style="3" bestFit="1" customWidth="1"/>
    <col min="8" max="8" width="2.28515625" style="3" hidden="1" customWidth="1"/>
    <col min="9" max="9" width="6.5703125" style="13" hidden="1" customWidth="1"/>
    <col min="10" max="10" width="13" style="3" hidden="1" customWidth="1"/>
    <col min="11" max="16384" width="14.42578125" style="3"/>
  </cols>
  <sheetData>
    <row r="2" spans="1:6" ht="12.75">
      <c r="C2" s="1"/>
      <c r="D2" s="1"/>
    </row>
    <row r="3" spans="1:6" ht="15.75" customHeight="1">
      <c r="A3" s="2" t="s">
        <v>7</v>
      </c>
      <c r="B3" s="2"/>
      <c r="C3" s="12">
        <f>IF(C12="Vertical",SUM(I24:I173),IF(C12="Horizontal",J54,))</f>
        <v>9193.8937058757256</v>
      </c>
      <c r="D3" s="4"/>
    </row>
    <row r="4" spans="1:6" ht="12.75">
      <c r="C4" s="5"/>
      <c r="D4" s="1"/>
    </row>
    <row r="5" spans="1:6" ht="15.75" customHeight="1">
      <c r="A5" s="3" t="s">
        <v>11</v>
      </c>
      <c r="C5" s="9"/>
      <c r="D5" s="1"/>
      <c r="E5" s="1"/>
      <c r="F5" s="1"/>
    </row>
    <row r="6" spans="1:6" ht="15.75" customHeight="1">
      <c r="C6" s="10" t="s">
        <v>16</v>
      </c>
      <c r="D6" s="1"/>
      <c r="E6" s="1"/>
      <c r="F6" s="1"/>
    </row>
    <row r="7" spans="1:6" ht="15.75" customHeight="1">
      <c r="C7" s="5" t="s">
        <v>10</v>
      </c>
      <c r="D7" s="64">
        <v>2300</v>
      </c>
    </row>
    <row r="8" spans="1:6" ht="15.75" customHeight="1">
      <c r="C8" s="5"/>
      <c r="D8" s="30"/>
    </row>
    <row r="9" spans="1:6" ht="15.75" customHeight="1">
      <c r="C9" s="5"/>
      <c r="D9" s="30"/>
    </row>
    <row r="10" spans="1:6" ht="15.75" customHeight="1">
      <c r="A10" s="16" t="s">
        <v>30</v>
      </c>
      <c r="C10" s="73" t="s">
        <v>106</v>
      </c>
      <c r="D10" s="30"/>
    </row>
    <row r="11" spans="1:6" ht="15.75" customHeight="1">
      <c r="A11" s="9" t="s">
        <v>27</v>
      </c>
      <c r="B11" s="9"/>
      <c r="C11" s="65">
        <v>9</v>
      </c>
      <c r="D11" s="1"/>
      <c r="E11" s="1"/>
    </row>
    <row r="12" spans="1:6" ht="15.75" customHeight="1">
      <c r="A12" s="9" t="s">
        <v>29</v>
      </c>
      <c r="B12" s="9"/>
      <c r="C12" s="32" t="str">
        <f>IF(C11=110,"Horizontal",IF(C11=111,"Horizontal",IF(C11="","","Vertical")))</f>
        <v>Vertical</v>
      </c>
      <c r="D12" s="1"/>
      <c r="E12" s="1"/>
    </row>
    <row r="13" spans="1:6" ht="15.75" customHeight="1">
      <c r="A13" s="9" t="s">
        <v>0</v>
      </c>
      <c r="B13" s="9"/>
      <c r="C13" s="1"/>
      <c r="D13" s="1"/>
      <c r="E13" s="1"/>
    </row>
    <row r="14" spans="1:6" ht="15.75" customHeight="1">
      <c r="A14" s="5" t="s">
        <v>1</v>
      </c>
      <c r="B14" s="5"/>
      <c r="C14" s="33">
        <f>Reference!D2</f>
        <v>0.41</v>
      </c>
      <c r="D14" s="1"/>
      <c r="E14" s="1"/>
    </row>
    <row r="15" spans="1:6" ht="15.75" customHeight="1">
      <c r="A15" s="5" t="s">
        <v>2</v>
      </c>
      <c r="B15" s="5"/>
      <c r="C15" s="33">
        <f>Reference!E2</f>
        <v>0.22</v>
      </c>
      <c r="D15" s="1"/>
      <c r="E15" s="1"/>
    </row>
    <row r="16" spans="1:6" ht="15.75" customHeight="1">
      <c r="A16" s="5" t="s">
        <v>3</v>
      </c>
      <c r="B16" s="5"/>
      <c r="C16" s="33">
        <f>Reference!F2</f>
        <v>0.1</v>
      </c>
      <c r="D16" s="1"/>
      <c r="E16" s="1"/>
    </row>
    <row r="17" spans="1:10" ht="15.75" customHeight="1">
      <c r="A17" s="1"/>
      <c r="B17" s="1"/>
      <c r="C17" s="1"/>
      <c r="D17" s="1"/>
      <c r="E17" s="1"/>
    </row>
    <row r="18" spans="1:10" ht="15.75" customHeight="1">
      <c r="A18" s="9" t="s">
        <v>4</v>
      </c>
      <c r="B18" s="9"/>
      <c r="C18" s="11">
        <f>'Year to Year Adjustments'!B2</f>
        <v>0.1255</v>
      </c>
      <c r="D18" s="1"/>
      <c r="E18" s="1"/>
    </row>
    <row r="19" spans="1:10" ht="15.75" customHeight="1">
      <c r="A19" s="9" t="s">
        <v>5</v>
      </c>
      <c r="B19" s="9"/>
      <c r="C19" s="65">
        <v>10</v>
      </c>
      <c r="D19" s="31" t="str">
        <f>IF(C12="Horizontal",IF(C19&gt;30,"Incorrect Well Age for Formation"," ")," ")</f>
        <v xml:space="preserve"> </v>
      </c>
    </row>
    <row r="20" spans="1:10" ht="15.75" customHeight="1">
      <c r="A20" s="9" t="s">
        <v>9</v>
      </c>
      <c r="B20" s="9"/>
      <c r="C20" s="65">
        <v>365</v>
      </c>
    </row>
    <row r="22" spans="1:10" ht="12.75">
      <c r="A22" s="1"/>
      <c r="B22" s="1"/>
      <c r="D22" s="71"/>
      <c r="E22" s="72"/>
      <c r="F22" s="72"/>
      <c r="G22" s="72"/>
    </row>
    <row r="23" spans="1:10" ht="12.75">
      <c r="A23" s="1" t="s">
        <v>17</v>
      </c>
      <c r="B23" s="1" t="s">
        <v>28</v>
      </c>
      <c r="C23" s="1" t="s">
        <v>6</v>
      </c>
      <c r="D23" s="1" t="s">
        <v>12</v>
      </c>
      <c r="E23" s="1" t="s">
        <v>13</v>
      </c>
      <c r="F23" s="1" t="s">
        <v>14</v>
      </c>
      <c r="G23" s="1" t="s">
        <v>15</v>
      </c>
    </row>
    <row r="24" spans="1:10" ht="12.75">
      <c r="A24" s="1">
        <v>1</v>
      </c>
      <c r="B24" s="1">
        <f>$C$19+A24</f>
        <v>11</v>
      </c>
      <c r="C24" s="6">
        <f>IF(($A24+$C$19)=2,($C$14+(0.5*$C$15)),IF(($A24+$C$19)=3,($C$15+(0.5*$C$16)),(1.5*$C$16)))</f>
        <v>0.15000000000000002</v>
      </c>
      <c r="D24" s="7">
        <f>D7/C20*365*(1-C24)</f>
        <v>1955</v>
      </c>
      <c r="E24" s="8">
        <f>1/((1+$C$18)^(0.5))</f>
        <v>0.94259959827356288</v>
      </c>
      <c r="F24" s="7">
        <f t="shared" ref="F24:F54" si="0">D24*E24</f>
        <v>1842.7822146248154</v>
      </c>
      <c r="G24" s="7">
        <f>F24</f>
        <v>1842.7822146248154</v>
      </c>
      <c r="H24" s="3">
        <f t="shared" ref="H24:H67" si="1">IF(F24&lt;1,1,0)</f>
        <v>0</v>
      </c>
      <c r="I24" s="13">
        <f t="shared" ref="I24:I55" si="2">IF(H24=1,IF(H23=0,G24,0),0)</f>
        <v>0</v>
      </c>
      <c r="J24" s="3" t="str">
        <f>IF(A24=$J$55,"RIGHT","")</f>
        <v/>
      </c>
    </row>
    <row r="25" spans="1:10" ht="12.75">
      <c r="A25" s="1">
        <f>A24+1</f>
        <v>2</v>
      </c>
      <c r="B25" s="1">
        <f t="shared" ref="B25:B53" si="3">$C$19+A25</f>
        <v>12</v>
      </c>
      <c r="C25" s="6">
        <f>IF(($A25+$C$19)=3,($C$15*0.5+C16*0.5),$C16)</f>
        <v>0.1</v>
      </c>
      <c r="D25" s="7">
        <f t="shared" ref="D25:D88" si="4">D24*(1-$C25)</f>
        <v>1759.5</v>
      </c>
      <c r="E25" s="8">
        <f t="shared" ref="E25:E56" si="5">1/((1+$C$18)^(A24+0.5))</f>
        <v>0.83749408998095332</v>
      </c>
      <c r="F25" s="7">
        <f t="shared" si="0"/>
        <v>1473.5708513214875</v>
      </c>
      <c r="G25" s="7">
        <f t="shared" ref="G25:G53" si="6">G24+F25</f>
        <v>3316.3530659463031</v>
      </c>
      <c r="H25" s="3">
        <f t="shared" si="1"/>
        <v>0</v>
      </c>
      <c r="I25" s="13">
        <f t="shared" si="2"/>
        <v>0</v>
      </c>
      <c r="J25" s="3" t="str">
        <f t="shared" ref="J25:J53" si="7">IF(A25=$J$55,"RIGHT","")</f>
        <v/>
      </c>
    </row>
    <row r="26" spans="1:10" ht="12.75">
      <c r="A26" s="1">
        <f t="shared" ref="A26:A89" si="8">A25+1</f>
        <v>3</v>
      </c>
      <c r="B26" s="1">
        <f t="shared" si="3"/>
        <v>13</v>
      </c>
      <c r="C26" s="6">
        <f>C16</f>
        <v>0.1</v>
      </c>
      <c r="D26" s="7">
        <f t="shared" si="4"/>
        <v>1583.55</v>
      </c>
      <c r="E26" s="8">
        <f t="shared" si="5"/>
        <v>0.74410847621586251</v>
      </c>
      <c r="F26" s="7">
        <f t="shared" si="0"/>
        <v>1178.332977511629</v>
      </c>
      <c r="G26" s="7">
        <f t="shared" si="6"/>
        <v>4494.6860434579321</v>
      </c>
      <c r="H26" s="3">
        <f t="shared" si="1"/>
        <v>0</v>
      </c>
      <c r="I26" s="13">
        <f t="shared" si="2"/>
        <v>0</v>
      </c>
      <c r="J26" s="3" t="str">
        <f t="shared" si="7"/>
        <v/>
      </c>
    </row>
    <row r="27" spans="1:10" ht="12.75">
      <c r="A27" s="1">
        <f t="shared" si="8"/>
        <v>4</v>
      </c>
      <c r="B27" s="1">
        <f t="shared" si="3"/>
        <v>14</v>
      </c>
      <c r="C27" s="6">
        <f t="shared" ref="C27:C58" si="9">IF(($A27+$C$19)=2,$C$14,IF(($A27+$C$19)=3,$C$15,$C$16))</f>
        <v>0.1</v>
      </c>
      <c r="D27" s="7">
        <f t="shared" si="4"/>
        <v>1425.1949999999999</v>
      </c>
      <c r="E27" s="8">
        <f t="shared" si="5"/>
        <v>0.66113591845034436</v>
      </c>
      <c r="F27" s="7">
        <f t="shared" si="0"/>
        <v>942.24760529583853</v>
      </c>
      <c r="G27" s="7">
        <f t="shared" si="6"/>
        <v>5436.9336487537703</v>
      </c>
      <c r="H27" s="3">
        <f t="shared" si="1"/>
        <v>0</v>
      </c>
      <c r="I27" s="13">
        <f t="shared" si="2"/>
        <v>0</v>
      </c>
      <c r="J27" s="3" t="str">
        <f t="shared" si="7"/>
        <v/>
      </c>
    </row>
    <row r="28" spans="1:10" ht="12.75">
      <c r="A28" s="1">
        <f t="shared" si="8"/>
        <v>5</v>
      </c>
      <c r="B28" s="1">
        <f t="shared" si="3"/>
        <v>15</v>
      </c>
      <c r="C28" s="6">
        <f t="shared" si="9"/>
        <v>0.1</v>
      </c>
      <c r="D28" s="7">
        <f t="shared" si="4"/>
        <v>1282.6755000000001</v>
      </c>
      <c r="E28" s="8">
        <f t="shared" si="5"/>
        <v>0.58741529848986629</v>
      </c>
      <c r="F28" s="7">
        <f t="shared" si="0"/>
        <v>753.46321169813848</v>
      </c>
      <c r="G28" s="7">
        <f t="shared" si="6"/>
        <v>6190.3968604519087</v>
      </c>
      <c r="H28" s="3">
        <f t="shared" si="1"/>
        <v>0</v>
      </c>
      <c r="I28" s="13">
        <f t="shared" si="2"/>
        <v>0</v>
      </c>
      <c r="J28" s="3" t="str">
        <f t="shared" si="7"/>
        <v/>
      </c>
    </row>
    <row r="29" spans="1:10" ht="12.75">
      <c r="A29" s="1">
        <f t="shared" si="8"/>
        <v>6</v>
      </c>
      <c r="B29" s="1">
        <f t="shared" si="3"/>
        <v>16</v>
      </c>
      <c r="C29" s="6">
        <f t="shared" si="9"/>
        <v>0.1</v>
      </c>
      <c r="D29" s="7">
        <f t="shared" si="4"/>
        <v>1154.40795</v>
      </c>
      <c r="E29" s="8">
        <f t="shared" si="5"/>
        <v>0.52191496978220009</v>
      </c>
      <c r="F29" s="7">
        <f t="shared" si="0"/>
        <v>602.50279034058156</v>
      </c>
      <c r="G29" s="7">
        <f t="shared" si="6"/>
        <v>6792.8996507924903</v>
      </c>
      <c r="H29" s="3">
        <f t="shared" si="1"/>
        <v>0</v>
      </c>
      <c r="I29" s="13">
        <f t="shared" si="2"/>
        <v>0</v>
      </c>
      <c r="J29" s="3" t="str">
        <f t="shared" si="7"/>
        <v/>
      </c>
    </row>
    <row r="30" spans="1:10" ht="12.75">
      <c r="A30" s="1">
        <f t="shared" si="8"/>
        <v>7</v>
      </c>
      <c r="B30" s="1">
        <f t="shared" si="3"/>
        <v>17</v>
      </c>
      <c r="C30" s="6">
        <f t="shared" si="9"/>
        <v>0.1</v>
      </c>
      <c r="D30" s="7">
        <f t="shared" si="4"/>
        <v>1038.967155</v>
      </c>
      <c r="E30" s="8">
        <f t="shared" si="5"/>
        <v>0.46371832055282114</v>
      </c>
      <c r="F30" s="7">
        <f t="shared" si="0"/>
        <v>481.78810422614265</v>
      </c>
      <c r="G30" s="7">
        <f t="shared" si="6"/>
        <v>7274.6877550186327</v>
      </c>
      <c r="H30" s="3">
        <f t="shared" si="1"/>
        <v>0</v>
      </c>
      <c r="I30" s="13">
        <f t="shared" si="2"/>
        <v>0</v>
      </c>
      <c r="J30" s="3" t="str">
        <f t="shared" si="7"/>
        <v/>
      </c>
    </row>
    <row r="31" spans="1:10" ht="12.75">
      <c r="A31" s="1">
        <f t="shared" si="8"/>
        <v>8</v>
      </c>
      <c r="B31" s="1">
        <f t="shared" si="3"/>
        <v>18</v>
      </c>
      <c r="C31" s="6">
        <f t="shared" si="9"/>
        <v>0.1</v>
      </c>
      <c r="D31" s="7">
        <f t="shared" si="4"/>
        <v>935.07043950000002</v>
      </c>
      <c r="E31" s="8">
        <f t="shared" si="5"/>
        <v>0.41201094673729105</v>
      </c>
      <c r="F31" s="7">
        <f t="shared" si="0"/>
        <v>385.25925704444984</v>
      </c>
      <c r="G31" s="7">
        <f t="shared" si="6"/>
        <v>7659.9470120630822</v>
      </c>
      <c r="H31" s="3">
        <f t="shared" si="1"/>
        <v>0</v>
      </c>
      <c r="I31" s="13">
        <f t="shared" si="2"/>
        <v>0</v>
      </c>
      <c r="J31" s="3" t="str">
        <f t="shared" si="7"/>
        <v/>
      </c>
    </row>
    <row r="32" spans="1:10" ht="12.75">
      <c r="A32" s="1">
        <f t="shared" si="8"/>
        <v>9</v>
      </c>
      <c r="B32" s="1">
        <f t="shared" si="3"/>
        <v>19</v>
      </c>
      <c r="C32" s="6">
        <f t="shared" si="9"/>
        <v>0.1</v>
      </c>
      <c r="D32" s="7">
        <f t="shared" si="4"/>
        <v>841.56339555</v>
      </c>
      <c r="E32" s="8">
        <f t="shared" si="5"/>
        <v>0.3660692552086105</v>
      </c>
      <c r="F32" s="7">
        <f t="shared" si="0"/>
        <v>308.07048541981777</v>
      </c>
      <c r="G32" s="7">
        <f t="shared" si="6"/>
        <v>7968.0174974828997</v>
      </c>
      <c r="H32" s="3">
        <f t="shared" si="1"/>
        <v>0</v>
      </c>
      <c r="I32" s="13">
        <f t="shared" si="2"/>
        <v>0</v>
      </c>
      <c r="J32" s="3" t="str">
        <f t="shared" si="7"/>
        <v/>
      </c>
    </row>
    <row r="33" spans="1:10" ht="12.75">
      <c r="A33" s="1">
        <f t="shared" si="8"/>
        <v>10</v>
      </c>
      <c r="B33" s="1">
        <f t="shared" si="3"/>
        <v>20</v>
      </c>
      <c r="C33" s="6">
        <f t="shared" si="9"/>
        <v>0.1</v>
      </c>
      <c r="D33" s="7">
        <f t="shared" si="4"/>
        <v>757.40705599500006</v>
      </c>
      <c r="E33" s="8">
        <f t="shared" si="5"/>
        <v>0.32525033781307017</v>
      </c>
      <c r="F33" s="7">
        <f t="shared" si="0"/>
        <v>246.34690082437672</v>
      </c>
      <c r="G33" s="7">
        <f t="shared" si="6"/>
        <v>8214.3643983072761</v>
      </c>
      <c r="H33" s="3">
        <f t="shared" si="1"/>
        <v>0</v>
      </c>
      <c r="I33" s="13">
        <f t="shared" si="2"/>
        <v>0</v>
      </c>
      <c r="J33" s="3" t="str">
        <f t="shared" si="7"/>
        <v/>
      </c>
    </row>
    <row r="34" spans="1:10" ht="12.75">
      <c r="A34" s="1">
        <f t="shared" si="8"/>
        <v>11</v>
      </c>
      <c r="B34" s="1">
        <f t="shared" si="3"/>
        <v>21</v>
      </c>
      <c r="C34" s="6">
        <f t="shared" si="9"/>
        <v>0.1</v>
      </c>
      <c r="D34" s="7">
        <f t="shared" si="4"/>
        <v>681.6663503955001</v>
      </c>
      <c r="E34" s="8">
        <f t="shared" si="5"/>
        <v>0.28898297451183497</v>
      </c>
      <c r="F34" s="7">
        <f t="shared" si="0"/>
        <v>196.98996956191837</v>
      </c>
      <c r="G34" s="7">
        <f t="shared" si="6"/>
        <v>8411.3543678691949</v>
      </c>
      <c r="H34" s="3">
        <f t="shared" si="1"/>
        <v>0</v>
      </c>
      <c r="I34" s="13">
        <f t="shared" si="2"/>
        <v>0</v>
      </c>
      <c r="J34" s="3" t="str">
        <f t="shared" si="7"/>
        <v/>
      </c>
    </row>
    <row r="35" spans="1:10" ht="12.75">
      <c r="A35" s="1">
        <f t="shared" si="8"/>
        <v>12</v>
      </c>
      <c r="B35" s="1">
        <f t="shared" si="3"/>
        <v>22</v>
      </c>
      <c r="C35" s="6">
        <f t="shared" si="9"/>
        <v>0.1</v>
      </c>
      <c r="D35" s="7">
        <f t="shared" si="4"/>
        <v>613.49971535595012</v>
      </c>
      <c r="E35" s="8">
        <f t="shared" si="5"/>
        <v>0.2567596397261972</v>
      </c>
      <c r="F35" s="7">
        <f t="shared" si="0"/>
        <v>157.52196588691828</v>
      </c>
      <c r="G35" s="7">
        <f t="shared" si="6"/>
        <v>8568.876333756114</v>
      </c>
      <c r="H35" s="3">
        <f t="shared" si="1"/>
        <v>0</v>
      </c>
      <c r="I35" s="13">
        <f t="shared" si="2"/>
        <v>0</v>
      </c>
      <c r="J35" s="3" t="str">
        <f t="shared" si="7"/>
        <v/>
      </c>
    </row>
    <row r="36" spans="1:10" ht="12.75">
      <c r="A36" s="1">
        <f t="shared" si="8"/>
        <v>13</v>
      </c>
      <c r="B36" s="1">
        <f t="shared" si="3"/>
        <v>23</v>
      </c>
      <c r="C36" s="6">
        <f t="shared" si="9"/>
        <v>0.1</v>
      </c>
      <c r="D36" s="7">
        <f t="shared" si="4"/>
        <v>552.14974382035507</v>
      </c>
      <c r="E36" s="8">
        <f t="shared" si="5"/>
        <v>0.22812940002327609</v>
      </c>
      <c r="F36" s="7">
        <f t="shared" si="0"/>
        <v>125.9615897807432</v>
      </c>
      <c r="G36" s="7">
        <f t="shared" si="6"/>
        <v>8694.8379235368575</v>
      </c>
      <c r="H36" s="3">
        <f t="shared" si="1"/>
        <v>0</v>
      </c>
      <c r="I36" s="13">
        <f t="shared" si="2"/>
        <v>0</v>
      </c>
      <c r="J36" s="3" t="str">
        <f t="shared" si="7"/>
        <v/>
      </c>
    </row>
    <row r="37" spans="1:10" ht="12.75">
      <c r="A37" s="1">
        <f t="shared" si="8"/>
        <v>14</v>
      </c>
      <c r="B37" s="1">
        <f t="shared" si="3"/>
        <v>24</v>
      </c>
      <c r="C37" s="6">
        <f t="shared" si="9"/>
        <v>0.1</v>
      </c>
      <c r="D37" s="7">
        <f t="shared" si="4"/>
        <v>496.93476943831956</v>
      </c>
      <c r="E37" s="8">
        <f t="shared" si="5"/>
        <v>0.20269160375235545</v>
      </c>
      <c r="F37" s="7">
        <f t="shared" si="0"/>
        <v>100.72450537775998</v>
      </c>
      <c r="G37" s="7">
        <f t="shared" si="6"/>
        <v>8795.5624289146181</v>
      </c>
      <c r="H37" s="3">
        <f t="shared" si="1"/>
        <v>0</v>
      </c>
      <c r="I37" s="13">
        <f t="shared" si="2"/>
        <v>0</v>
      </c>
      <c r="J37" s="3" t="str">
        <f t="shared" si="7"/>
        <v/>
      </c>
    </row>
    <row r="38" spans="1:10" ht="12.75">
      <c r="A38" s="1">
        <f t="shared" si="8"/>
        <v>15</v>
      </c>
      <c r="B38" s="1">
        <f t="shared" si="3"/>
        <v>25</v>
      </c>
      <c r="C38" s="6">
        <f t="shared" si="9"/>
        <v>0.1</v>
      </c>
      <c r="D38" s="7">
        <f t="shared" si="4"/>
        <v>447.2412924944876</v>
      </c>
      <c r="E38" s="8">
        <f t="shared" si="5"/>
        <v>0.18009027432461613</v>
      </c>
      <c r="F38" s="7">
        <f t="shared" si="0"/>
        <v>80.543807054628161</v>
      </c>
      <c r="G38" s="7">
        <f t="shared" si="6"/>
        <v>8876.106235969246</v>
      </c>
      <c r="H38" s="3">
        <f t="shared" si="1"/>
        <v>0</v>
      </c>
      <c r="I38" s="13">
        <f t="shared" si="2"/>
        <v>0</v>
      </c>
      <c r="J38" s="3" t="str">
        <f t="shared" si="7"/>
        <v/>
      </c>
    </row>
    <row r="39" spans="1:10" ht="12.75">
      <c r="A39" s="1">
        <f t="shared" si="8"/>
        <v>16</v>
      </c>
      <c r="B39" s="1">
        <f t="shared" si="3"/>
        <v>26</v>
      </c>
      <c r="C39" s="6">
        <f t="shared" si="9"/>
        <v>0.1</v>
      </c>
      <c r="D39" s="7">
        <f t="shared" si="4"/>
        <v>402.51716324503883</v>
      </c>
      <c r="E39" s="8">
        <f t="shared" si="5"/>
        <v>0.16000912867580289</v>
      </c>
      <c r="F39" s="7">
        <f t="shared" si="0"/>
        <v>64.406420567894571</v>
      </c>
      <c r="G39" s="7">
        <f t="shared" si="6"/>
        <v>8940.5126565371411</v>
      </c>
      <c r="H39" s="3">
        <f t="shared" si="1"/>
        <v>0</v>
      </c>
      <c r="I39" s="13">
        <f t="shared" si="2"/>
        <v>0</v>
      </c>
      <c r="J39" s="3" t="str">
        <f t="shared" si="7"/>
        <v/>
      </c>
    </row>
    <row r="40" spans="1:10" ht="12.75">
      <c r="A40" s="1">
        <f t="shared" si="8"/>
        <v>17</v>
      </c>
      <c r="B40" s="1">
        <f t="shared" si="3"/>
        <v>27</v>
      </c>
      <c r="C40" s="6">
        <f t="shared" si="9"/>
        <v>0.1</v>
      </c>
      <c r="D40" s="7">
        <f t="shared" si="4"/>
        <v>362.26544692053494</v>
      </c>
      <c r="E40" s="8">
        <f t="shared" si="5"/>
        <v>0.14216715120018028</v>
      </c>
      <c r="F40" s="7">
        <f t="shared" si="0"/>
        <v>51.502246566952572</v>
      </c>
      <c r="G40" s="7">
        <f t="shared" si="6"/>
        <v>8992.0149031040928</v>
      </c>
      <c r="H40" s="3">
        <f t="shared" si="1"/>
        <v>0</v>
      </c>
      <c r="I40" s="13">
        <f t="shared" si="2"/>
        <v>0</v>
      </c>
      <c r="J40" s="3" t="str">
        <f t="shared" si="7"/>
        <v/>
      </c>
    </row>
    <row r="41" spans="1:10" ht="12.75">
      <c r="A41" s="1">
        <f t="shared" si="8"/>
        <v>18</v>
      </c>
      <c r="B41" s="1">
        <f t="shared" si="3"/>
        <v>28</v>
      </c>
      <c r="C41" s="6">
        <f t="shared" si="9"/>
        <v>0.1</v>
      </c>
      <c r="D41" s="7">
        <f t="shared" si="4"/>
        <v>326.03890222848145</v>
      </c>
      <c r="E41" s="8">
        <f t="shared" si="5"/>
        <v>0.12631466121739696</v>
      </c>
      <c r="F41" s="7">
        <f t="shared" si="0"/>
        <v>41.183493478682642</v>
      </c>
      <c r="G41" s="7">
        <f t="shared" si="6"/>
        <v>9033.1983965827749</v>
      </c>
      <c r="H41" s="3">
        <f t="shared" si="1"/>
        <v>0</v>
      </c>
      <c r="I41" s="13">
        <f t="shared" si="2"/>
        <v>0</v>
      </c>
      <c r="J41" s="3" t="str">
        <f t="shared" si="7"/>
        <v/>
      </c>
    </row>
    <row r="42" spans="1:10" ht="12.75">
      <c r="A42" s="1">
        <f t="shared" si="8"/>
        <v>19</v>
      </c>
      <c r="B42" s="1">
        <f t="shared" si="3"/>
        <v>29</v>
      </c>
      <c r="C42" s="6">
        <f t="shared" si="9"/>
        <v>0.1</v>
      </c>
      <c r="D42" s="7">
        <f t="shared" si="4"/>
        <v>293.43501200563333</v>
      </c>
      <c r="E42" s="8">
        <f t="shared" si="5"/>
        <v>0.11222981894037937</v>
      </c>
      <c r="F42" s="7">
        <f t="shared" si="0"/>
        <v>32.932158268160272</v>
      </c>
      <c r="G42" s="7">
        <f t="shared" si="6"/>
        <v>9066.1305548509354</v>
      </c>
      <c r="H42" s="3">
        <f t="shared" si="1"/>
        <v>0</v>
      </c>
      <c r="I42" s="13">
        <f t="shared" si="2"/>
        <v>0</v>
      </c>
      <c r="J42" s="3" t="str">
        <f t="shared" si="7"/>
        <v/>
      </c>
    </row>
    <row r="43" spans="1:10" ht="12.75">
      <c r="A43" s="1">
        <f t="shared" si="8"/>
        <v>20</v>
      </c>
      <c r="B43" s="1">
        <f t="shared" si="3"/>
        <v>30</v>
      </c>
      <c r="C43" s="6">
        <f t="shared" si="9"/>
        <v>0.1</v>
      </c>
      <c r="D43" s="7">
        <f t="shared" si="4"/>
        <v>264.09151080507002</v>
      </c>
      <c r="E43" s="8">
        <f t="shared" si="5"/>
        <v>9.9715521048759997E-2</v>
      </c>
      <c r="F43" s="7">
        <f t="shared" si="0"/>
        <v>26.334022604481788</v>
      </c>
      <c r="G43" s="7">
        <f t="shared" si="6"/>
        <v>9092.4645774554174</v>
      </c>
      <c r="H43" s="3">
        <f t="shared" si="1"/>
        <v>0</v>
      </c>
      <c r="I43" s="13">
        <f t="shared" si="2"/>
        <v>0</v>
      </c>
      <c r="J43" s="3" t="str">
        <f t="shared" si="7"/>
        <v/>
      </c>
    </row>
    <row r="44" spans="1:10" ht="12.75">
      <c r="A44" s="1">
        <f t="shared" si="8"/>
        <v>21</v>
      </c>
      <c r="B44" s="1">
        <f t="shared" si="3"/>
        <v>31</v>
      </c>
      <c r="C44" s="6">
        <f t="shared" si="9"/>
        <v>0.1</v>
      </c>
      <c r="D44" s="7">
        <f t="shared" si="4"/>
        <v>237.68235972456301</v>
      </c>
      <c r="E44" s="8">
        <f t="shared" si="5"/>
        <v>8.8596642424486866E-2</v>
      </c>
      <c r="F44" s="7">
        <f t="shared" si="0"/>
        <v>21.057859035125368</v>
      </c>
      <c r="G44" s="7">
        <f t="shared" si="6"/>
        <v>9113.5224364905425</v>
      </c>
      <c r="H44" s="3">
        <f t="shared" si="1"/>
        <v>0</v>
      </c>
      <c r="I44" s="13">
        <f t="shared" si="2"/>
        <v>0</v>
      </c>
      <c r="J44" s="3" t="str">
        <f t="shared" si="7"/>
        <v>RIGHT</v>
      </c>
    </row>
    <row r="45" spans="1:10" ht="12.75">
      <c r="A45" s="1">
        <f t="shared" si="8"/>
        <v>22</v>
      </c>
      <c r="B45" s="1">
        <f t="shared" si="3"/>
        <v>32</v>
      </c>
      <c r="C45" s="6">
        <f t="shared" si="9"/>
        <v>0.1</v>
      </c>
      <c r="D45" s="7">
        <f t="shared" si="4"/>
        <v>213.91412375210672</v>
      </c>
      <c r="E45" s="8">
        <f t="shared" si="5"/>
        <v>7.8717585450454819E-2</v>
      </c>
      <c r="F45" s="7">
        <f t="shared" si="0"/>
        <v>16.838803315515626</v>
      </c>
      <c r="G45" s="7">
        <f t="shared" si="6"/>
        <v>9130.3612398060577</v>
      </c>
      <c r="H45" s="3">
        <f t="shared" si="1"/>
        <v>0</v>
      </c>
      <c r="I45" s="13">
        <f t="shared" si="2"/>
        <v>0</v>
      </c>
      <c r="J45" s="3" t="str">
        <f t="shared" si="7"/>
        <v/>
      </c>
    </row>
    <row r="46" spans="1:10" ht="12.75">
      <c r="A46" s="1">
        <f t="shared" si="8"/>
        <v>23</v>
      </c>
      <c r="B46" s="1">
        <f t="shared" si="3"/>
        <v>33</v>
      </c>
      <c r="C46" s="6">
        <f t="shared" si="9"/>
        <v>0.1</v>
      </c>
      <c r="D46" s="7">
        <f t="shared" si="4"/>
        <v>192.52271137689604</v>
      </c>
      <c r="E46" s="8">
        <f t="shared" si="5"/>
        <v>6.9940102577036714E-2</v>
      </c>
      <c r="F46" s="7">
        <f t="shared" si="0"/>
        <v>13.465058182109342</v>
      </c>
      <c r="G46" s="7">
        <f t="shared" si="6"/>
        <v>9143.8262979881674</v>
      </c>
      <c r="H46" s="3">
        <f t="shared" si="1"/>
        <v>0</v>
      </c>
      <c r="I46" s="13">
        <f t="shared" si="2"/>
        <v>0</v>
      </c>
      <c r="J46" s="3" t="str">
        <f t="shared" si="7"/>
        <v/>
      </c>
    </row>
    <row r="47" spans="1:10" ht="12.75">
      <c r="A47" s="1">
        <f t="shared" si="8"/>
        <v>24</v>
      </c>
      <c r="B47" s="1">
        <f t="shared" si="3"/>
        <v>34</v>
      </c>
      <c r="C47" s="6">
        <f t="shared" si="9"/>
        <v>0.1</v>
      </c>
      <c r="D47" s="7">
        <f t="shared" si="4"/>
        <v>173.27044023920644</v>
      </c>
      <c r="E47" s="8">
        <f t="shared" si="5"/>
        <v>6.2141361685505749E-2</v>
      </c>
      <c r="F47" s="7">
        <f t="shared" si="0"/>
        <v>10.767261096311337</v>
      </c>
      <c r="G47" s="7">
        <f t="shared" si="6"/>
        <v>9154.5935590844783</v>
      </c>
      <c r="H47" s="3">
        <f t="shared" si="1"/>
        <v>0</v>
      </c>
      <c r="I47" s="13">
        <f t="shared" si="2"/>
        <v>0</v>
      </c>
      <c r="J47" s="3" t="str">
        <f t="shared" si="7"/>
        <v/>
      </c>
    </row>
    <row r="48" spans="1:10" ht="12.75">
      <c r="A48" s="1">
        <f t="shared" si="8"/>
        <v>25</v>
      </c>
      <c r="B48" s="1">
        <f t="shared" si="3"/>
        <v>35</v>
      </c>
      <c r="C48" s="6">
        <f t="shared" si="9"/>
        <v>0.1</v>
      </c>
      <c r="D48" s="7">
        <f t="shared" si="4"/>
        <v>155.94339621528579</v>
      </c>
      <c r="E48" s="8">
        <f t="shared" si="5"/>
        <v>5.521222717503841E-2</v>
      </c>
      <c r="F48" s="7">
        <f t="shared" si="0"/>
        <v>8.6099822182853831</v>
      </c>
      <c r="G48" s="7">
        <f t="shared" si="6"/>
        <v>9163.2035413027643</v>
      </c>
      <c r="H48" s="3">
        <f t="shared" si="1"/>
        <v>0</v>
      </c>
      <c r="I48" s="13">
        <f t="shared" si="2"/>
        <v>0</v>
      </c>
      <c r="J48" s="3" t="str">
        <f t="shared" si="7"/>
        <v/>
      </c>
    </row>
    <row r="49" spans="1:10" ht="12.75">
      <c r="A49" s="1">
        <f t="shared" si="8"/>
        <v>26</v>
      </c>
      <c r="B49" s="1">
        <f t="shared" si="3"/>
        <v>36</v>
      </c>
      <c r="C49" s="6">
        <f t="shared" si="9"/>
        <v>0.1</v>
      </c>
      <c r="D49" s="7">
        <f t="shared" si="4"/>
        <v>140.34905659375721</v>
      </c>
      <c r="E49" s="8">
        <f t="shared" si="5"/>
        <v>4.9055732718825788E-2</v>
      </c>
      <c r="F49" s="7">
        <f t="shared" si="0"/>
        <v>6.8849258076027082</v>
      </c>
      <c r="G49" s="7">
        <f t="shared" si="6"/>
        <v>9170.0884671103668</v>
      </c>
      <c r="H49" s="3">
        <f t="shared" si="1"/>
        <v>0</v>
      </c>
      <c r="I49" s="13">
        <f t="shared" si="2"/>
        <v>0</v>
      </c>
      <c r="J49" s="3" t="str">
        <f t="shared" si="7"/>
        <v/>
      </c>
    </row>
    <row r="50" spans="1:10" ht="12.75">
      <c r="A50" s="1">
        <f t="shared" si="8"/>
        <v>27</v>
      </c>
      <c r="B50" s="1">
        <f t="shared" si="3"/>
        <v>37</v>
      </c>
      <c r="C50" s="6">
        <f t="shared" si="9"/>
        <v>0.1</v>
      </c>
      <c r="D50" s="7">
        <f t="shared" si="4"/>
        <v>126.31415093438149</v>
      </c>
      <c r="E50" s="8">
        <f t="shared" si="5"/>
        <v>4.3585724317037583E-2</v>
      </c>
      <c r="F50" s="7">
        <f t="shared" si="0"/>
        <v>5.5054937599666269</v>
      </c>
      <c r="G50" s="7">
        <f t="shared" si="6"/>
        <v>9175.5939608703338</v>
      </c>
      <c r="H50" s="3">
        <f t="shared" si="1"/>
        <v>0</v>
      </c>
      <c r="I50" s="13">
        <f t="shared" si="2"/>
        <v>0</v>
      </c>
      <c r="J50" s="3" t="str">
        <f t="shared" si="7"/>
        <v/>
      </c>
    </row>
    <row r="51" spans="1:10" ht="12.75">
      <c r="A51" s="1">
        <f t="shared" si="8"/>
        <v>28</v>
      </c>
      <c r="B51" s="1">
        <f t="shared" si="3"/>
        <v>38</v>
      </c>
      <c r="C51" s="6">
        <f t="shared" si="9"/>
        <v>0.1</v>
      </c>
      <c r="D51" s="7">
        <f t="shared" si="4"/>
        <v>113.68273584094334</v>
      </c>
      <c r="E51" s="8">
        <f t="shared" si="5"/>
        <v>3.8725654657518954E-2</v>
      </c>
      <c r="F51" s="7">
        <f t="shared" si="0"/>
        <v>4.4024383686983244</v>
      </c>
      <c r="G51" s="7">
        <f t="shared" si="6"/>
        <v>9179.9963992390331</v>
      </c>
      <c r="H51" s="3">
        <f t="shared" si="1"/>
        <v>0</v>
      </c>
      <c r="I51" s="13">
        <f t="shared" si="2"/>
        <v>0</v>
      </c>
      <c r="J51" s="3" t="str">
        <f t="shared" si="7"/>
        <v/>
      </c>
    </row>
    <row r="52" spans="1:10" ht="12.75">
      <c r="A52" s="1">
        <f t="shared" si="8"/>
        <v>29</v>
      </c>
      <c r="B52" s="1">
        <f t="shared" si="3"/>
        <v>39</v>
      </c>
      <c r="C52" s="6">
        <f t="shared" si="9"/>
        <v>0.1</v>
      </c>
      <c r="D52" s="7">
        <f t="shared" si="4"/>
        <v>102.31446225684901</v>
      </c>
      <c r="E52" s="8">
        <f t="shared" si="5"/>
        <v>3.4407511912500174E-2</v>
      </c>
      <c r="F52" s="7">
        <f t="shared" si="0"/>
        <v>3.5203860789235817</v>
      </c>
      <c r="G52" s="7">
        <f t="shared" si="6"/>
        <v>9183.5167853179573</v>
      </c>
      <c r="H52" s="3">
        <f t="shared" si="1"/>
        <v>0</v>
      </c>
      <c r="I52" s="13">
        <f t="shared" si="2"/>
        <v>0</v>
      </c>
      <c r="J52" s="3" t="str">
        <f t="shared" si="7"/>
        <v/>
      </c>
    </row>
    <row r="53" spans="1:10" ht="12.75">
      <c r="A53" s="1">
        <f t="shared" si="8"/>
        <v>30</v>
      </c>
      <c r="B53" s="1">
        <f t="shared" si="3"/>
        <v>40</v>
      </c>
      <c r="C53" s="6">
        <f t="shared" si="9"/>
        <v>0.1</v>
      </c>
      <c r="D53" s="7">
        <f t="shared" si="4"/>
        <v>92.083016031164107</v>
      </c>
      <c r="E53" s="8">
        <f t="shared" si="5"/>
        <v>3.0570867980897542E-2</v>
      </c>
      <c r="F53" s="7">
        <f t="shared" si="0"/>
        <v>2.8150577263715899</v>
      </c>
      <c r="G53" s="7">
        <f t="shared" si="6"/>
        <v>9186.3318430443287</v>
      </c>
      <c r="H53" s="3">
        <f t="shared" si="1"/>
        <v>0</v>
      </c>
      <c r="I53" s="13">
        <f t="shared" si="2"/>
        <v>0</v>
      </c>
      <c r="J53" s="3" t="str">
        <f t="shared" si="7"/>
        <v/>
      </c>
    </row>
    <row r="54" spans="1:10" ht="15.75" customHeight="1">
      <c r="A54" s="1">
        <f t="shared" si="8"/>
        <v>31</v>
      </c>
      <c r="B54" s="1"/>
      <c r="C54" s="6">
        <f t="shared" si="9"/>
        <v>0.1</v>
      </c>
      <c r="D54" s="7">
        <f t="shared" si="4"/>
        <v>82.874714428047696</v>
      </c>
      <c r="E54" s="8">
        <f t="shared" si="5"/>
        <v>2.716203285730568E-2</v>
      </c>
      <c r="F54" s="7">
        <f t="shared" si="0"/>
        <v>2.2510457163344566</v>
      </c>
      <c r="G54" s="7">
        <f t="shared" ref="G54" si="10">G53+F54</f>
        <v>9188.582888760664</v>
      </c>
      <c r="H54" s="3">
        <f>IF(F54&lt;1,1,IF(C12="Horizontal",0,0))</f>
        <v>0</v>
      </c>
      <c r="I54" s="13">
        <f t="shared" si="2"/>
        <v>0</v>
      </c>
      <c r="J54" s="3">
        <f>VLOOKUP(31,B24:G53,6)</f>
        <v>9113.5224364905425</v>
      </c>
    </row>
    <row r="55" spans="1:10" ht="15.75" customHeight="1">
      <c r="A55" s="1">
        <f t="shared" si="8"/>
        <v>32</v>
      </c>
      <c r="B55" s="1"/>
      <c r="C55" s="6">
        <f t="shared" si="9"/>
        <v>0.1</v>
      </c>
      <c r="D55" s="7">
        <f t="shared" si="4"/>
        <v>74.587242985242924</v>
      </c>
      <c r="E55" s="8">
        <f t="shared" si="5"/>
        <v>2.4133303293918867E-2</v>
      </c>
      <c r="F55" s="7">
        <f t="shared" ref="F55:F118" si="11">D55*E55</f>
        <v>1.80003655682009</v>
      </c>
      <c r="G55" s="7">
        <f t="shared" ref="G55:G118" si="12">G54+F55</f>
        <v>9190.3829253174845</v>
      </c>
      <c r="H55" s="3">
        <f t="shared" si="1"/>
        <v>0</v>
      </c>
      <c r="I55" s="13">
        <f t="shared" si="2"/>
        <v>0</v>
      </c>
      <c r="J55" s="3">
        <f>31-C19</f>
        <v>21</v>
      </c>
    </row>
    <row r="56" spans="1:10" ht="15.75" customHeight="1">
      <c r="A56" s="1">
        <f t="shared" si="8"/>
        <v>33</v>
      </c>
      <c r="B56" s="1"/>
      <c r="C56" s="6">
        <f t="shared" si="9"/>
        <v>0.1</v>
      </c>
      <c r="D56" s="7">
        <f t="shared" si="4"/>
        <v>67.128518686718635</v>
      </c>
      <c r="E56" s="8">
        <f t="shared" si="5"/>
        <v>2.1442295241154031E-2</v>
      </c>
      <c r="F56" s="7">
        <f t="shared" si="11"/>
        <v>1.4393895167819464</v>
      </c>
      <c r="G56" s="7">
        <f t="shared" si="12"/>
        <v>9191.8223148342659</v>
      </c>
      <c r="H56" s="3">
        <f t="shared" si="1"/>
        <v>0</v>
      </c>
      <c r="I56" s="13">
        <f>IF(H56=1,IF(H55=0,G56,0),0)</f>
        <v>0</v>
      </c>
    </row>
    <row r="57" spans="1:10" ht="15.75" customHeight="1">
      <c r="A57" s="1">
        <f t="shared" si="8"/>
        <v>34</v>
      </c>
      <c r="B57" s="1"/>
      <c r="C57" s="6">
        <f t="shared" si="9"/>
        <v>0.1</v>
      </c>
      <c r="D57" s="7">
        <f t="shared" si="4"/>
        <v>60.415666818046773</v>
      </c>
      <c r="E57" s="8">
        <f t="shared" ref="E57:E88" si="13">1/((1+$C$18)^(A56+0.5))</f>
        <v>1.9051350725147964E-2</v>
      </c>
      <c r="F57" s="7">
        <f t="shared" si="11"/>
        <v>1.1510000578442932</v>
      </c>
      <c r="G57" s="7">
        <f t="shared" si="12"/>
        <v>9192.9733148921096</v>
      </c>
      <c r="H57" s="3">
        <f t="shared" si="1"/>
        <v>0</v>
      </c>
      <c r="I57" s="13">
        <f t="shared" ref="I57:I120" si="14">IF(H57=1,IF(H56=0,G57,0),0)</f>
        <v>0</v>
      </c>
    </row>
    <row r="58" spans="1:10" ht="15.75" customHeight="1">
      <c r="A58" s="1">
        <f t="shared" si="8"/>
        <v>35</v>
      </c>
      <c r="B58" s="1"/>
      <c r="C58" s="6">
        <f t="shared" si="9"/>
        <v>0.1</v>
      </c>
      <c r="D58" s="7">
        <f t="shared" si="4"/>
        <v>54.374100136242099</v>
      </c>
      <c r="E58" s="8">
        <f t="shared" si="13"/>
        <v>1.6927010861970643E-2</v>
      </c>
      <c r="F58" s="7">
        <f t="shared" si="11"/>
        <v>0.92039098361604943</v>
      </c>
      <c r="G58" s="7">
        <f t="shared" si="12"/>
        <v>9193.8937058757256</v>
      </c>
      <c r="H58" s="3">
        <f t="shared" si="1"/>
        <v>1</v>
      </c>
      <c r="I58" s="13">
        <f t="shared" si="14"/>
        <v>9193.8937058757256</v>
      </c>
    </row>
    <row r="59" spans="1:10" ht="15.75" customHeight="1">
      <c r="A59" s="1">
        <f t="shared" si="8"/>
        <v>36</v>
      </c>
      <c r="B59" s="1"/>
      <c r="C59" s="6">
        <f t="shared" ref="C59:C90" si="15">IF(($A59+$C$19)=2,$C$14,IF(($A59+$C$19)=3,$C$15,$C$16))</f>
        <v>0.1</v>
      </c>
      <c r="D59" s="7">
        <f t="shared" si="4"/>
        <v>48.93669012261789</v>
      </c>
      <c r="E59" s="8">
        <f t="shared" si="13"/>
        <v>1.5039547633914395E-2</v>
      </c>
      <c r="F59" s="7">
        <f t="shared" si="11"/>
        <v>0.73598568214521987</v>
      </c>
      <c r="G59" s="7">
        <f t="shared" si="12"/>
        <v>9194.6296915578714</v>
      </c>
      <c r="H59" s="3">
        <f t="shared" si="1"/>
        <v>1</v>
      </c>
      <c r="I59" s="13">
        <f t="shared" si="14"/>
        <v>0</v>
      </c>
    </row>
    <row r="60" spans="1:10" ht="15.75" customHeight="1">
      <c r="A60" s="1">
        <f t="shared" si="8"/>
        <v>37</v>
      </c>
      <c r="B60" s="1"/>
      <c r="C60" s="6">
        <f t="shared" si="15"/>
        <v>0.1</v>
      </c>
      <c r="D60" s="7">
        <f t="shared" si="4"/>
        <v>44.043021110356101</v>
      </c>
      <c r="E60" s="8">
        <f t="shared" si="13"/>
        <v>1.3362547875534777E-2</v>
      </c>
      <c r="F60" s="7">
        <f t="shared" si="11"/>
        <v>0.58852697817032229</v>
      </c>
      <c r="G60" s="7">
        <f t="shared" si="12"/>
        <v>9195.2182185360416</v>
      </c>
      <c r="H60" s="3">
        <f t="shared" si="1"/>
        <v>1</v>
      </c>
      <c r="I60" s="13">
        <f t="shared" si="14"/>
        <v>0</v>
      </c>
    </row>
    <row r="61" spans="1:10" ht="15.75" customHeight="1">
      <c r="A61" s="1">
        <f t="shared" si="8"/>
        <v>38</v>
      </c>
      <c r="B61" s="1"/>
      <c r="C61" s="6">
        <f t="shared" si="15"/>
        <v>0.1</v>
      </c>
      <c r="D61" s="7">
        <f t="shared" si="4"/>
        <v>39.638718999320488</v>
      </c>
      <c r="E61" s="8">
        <f t="shared" si="13"/>
        <v>1.1872543647743034E-2</v>
      </c>
      <c r="F61" s="7">
        <f t="shared" si="11"/>
        <v>0.47061242146005355</v>
      </c>
      <c r="G61" s="7">
        <f t="shared" si="12"/>
        <v>9195.6888309575024</v>
      </c>
      <c r="H61" s="3">
        <f t="shared" si="1"/>
        <v>1</v>
      </c>
      <c r="I61" s="13">
        <f t="shared" si="14"/>
        <v>0</v>
      </c>
    </row>
    <row r="62" spans="1:10" ht="15.75" customHeight="1">
      <c r="A62" s="1">
        <f t="shared" si="8"/>
        <v>39</v>
      </c>
      <c r="B62" s="1"/>
      <c r="C62" s="6">
        <f t="shared" si="15"/>
        <v>0.1</v>
      </c>
      <c r="D62" s="7">
        <f t="shared" si="4"/>
        <v>35.674847099388444</v>
      </c>
      <c r="E62" s="8">
        <f t="shared" si="13"/>
        <v>1.0548683827403848E-2</v>
      </c>
      <c r="F62" s="7">
        <f t="shared" si="11"/>
        <v>0.37632268264242397</v>
      </c>
      <c r="G62" s="7">
        <f t="shared" si="12"/>
        <v>9196.0651536401456</v>
      </c>
      <c r="H62" s="3">
        <f t="shared" si="1"/>
        <v>1</v>
      </c>
      <c r="I62" s="13">
        <f t="shared" si="14"/>
        <v>0</v>
      </c>
    </row>
    <row r="63" spans="1:10" ht="15.75" customHeight="1">
      <c r="A63" s="1">
        <f t="shared" si="8"/>
        <v>40</v>
      </c>
      <c r="B63" s="1"/>
      <c r="C63" s="6">
        <f t="shared" si="15"/>
        <v>0.1</v>
      </c>
      <c r="D63" s="7">
        <f t="shared" si="4"/>
        <v>32.107362389449598</v>
      </c>
      <c r="E63" s="8">
        <f t="shared" si="13"/>
        <v>9.3724423166626786E-3</v>
      </c>
      <c r="F63" s="7">
        <f t="shared" si="11"/>
        <v>0.30092440193530112</v>
      </c>
      <c r="G63" s="7">
        <f t="shared" si="12"/>
        <v>9196.3660780420814</v>
      </c>
      <c r="H63" s="3">
        <f t="shared" si="1"/>
        <v>1</v>
      </c>
      <c r="I63" s="13">
        <f t="shared" si="14"/>
        <v>0</v>
      </c>
    </row>
    <row r="64" spans="1:10" ht="15.75" customHeight="1">
      <c r="A64" s="1">
        <f t="shared" si="8"/>
        <v>41</v>
      </c>
      <c r="B64" s="1"/>
      <c r="C64" s="6">
        <f t="shared" si="15"/>
        <v>0.1</v>
      </c>
      <c r="D64" s="7">
        <f t="shared" si="4"/>
        <v>28.896626150504638</v>
      </c>
      <c r="E64" s="8">
        <f t="shared" si="13"/>
        <v>8.3273587886829713E-3</v>
      </c>
      <c r="F64" s="7">
        <f t="shared" si="11"/>
        <v>0.24063257373769098</v>
      </c>
      <c r="G64" s="7">
        <f t="shared" si="12"/>
        <v>9196.6067106158189</v>
      </c>
      <c r="H64" s="3">
        <f t="shared" si="1"/>
        <v>1</v>
      </c>
      <c r="I64" s="13">
        <f t="shared" si="14"/>
        <v>0</v>
      </c>
    </row>
    <row r="65" spans="1:9" ht="15.75" customHeight="1">
      <c r="A65" s="1">
        <f t="shared" si="8"/>
        <v>42</v>
      </c>
      <c r="B65" s="1"/>
      <c r="C65" s="6">
        <f t="shared" si="15"/>
        <v>0.1</v>
      </c>
      <c r="D65" s="7">
        <f t="shared" si="4"/>
        <v>26.006963535454176</v>
      </c>
      <c r="E65" s="8">
        <f t="shared" si="13"/>
        <v>7.3988083417885113E-3</v>
      </c>
      <c r="F65" s="7">
        <f t="shared" si="11"/>
        <v>0.192420538750708</v>
      </c>
      <c r="G65" s="7">
        <f t="shared" si="12"/>
        <v>9196.7991311545702</v>
      </c>
      <c r="H65" s="3">
        <f t="shared" si="1"/>
        <v>1</v>
      </c>
      <c r="I65" s="13">
        <f t="shared" si="14"/>
        <v>0</v>
      </c>
    </row>
    <row r="66" spans="1:9" ht="15.75" customHeight="1">
      <c r="A66" s="1">
        <f t="shared" si="8"/>
        <v>43</v>
      </c>
      <c r="B66" s="1"/>
      <c r="C66" s="6">
        <f t="shared" si="15"/>
        <v>0.1</v>
      </c>
      <c r="D66" s="7">
        <f t="shared" si="4"/>
        <v>23.40626718190876</v>
      </c>
      <c r="E66" s="8">
        <f t="shared" si="13"/>
        <v>6.5737968385504303E-3</v>
      </c>
      <c r="F66" s="7">
        <f t="shared" si="11"/>
        <v>0.15386804520269851</v>
      </c>
      <c r="G66" s="7">
        <f t="shared" si="12"/>
        <v>9196.9529991997733</v>
      </c>
      <c r="H66" s="3">
        <f t="shared" si="1"/>
        <v>1</v>
      </c>
      <c r="I66" s="13">
        <f t="shared" si="14"/>
        <v>0</v>
      </c>
    </row>
    <row r="67" spans="1:9" ht="15.75" customHeight="1">
      <c r="A67" s="1">
        <f t="shared" si="8"/>
        <v>44</v>
      </c>
      <c r="B67" s="1"/>
      <c r="C67" s="6">
        <f t="shared" si="15"/>
        <v>0.1</v>
      </c>
      <c r="D67" s="7">
        <f t="shared" si="4"/>
        <v>21.065640463717884</v>
      </c>
      <c r="E67" s="8">
        <f t="shared" si="13"/>
        <v>5.8407790657933672E-3</v>
      </c>
      <c r="F67" s="7">
        <f t="shared" si="11"/>
        <v>0.12303975182801309</v>
      </c>
      <c r="G67" s="7">
        <f t="shared" si="12"/>
        <v>9197.0760389516017</v>
      </c>
      <c r="H67" s="3">
        <f t="shared" si="1"/>
        <v>1</v>
      </c>
      <c r="I67" s="13">
        <f t="shared" si="14"/>
        <v>0</v>
      </c>
    </row>
    <row r="68" spans="1:9" ht="15.75" customHeight="1">
      <c r="A68" s="1">
        <f t="shared" si="8"/>
        <v>45</v>
      </c>
      <c r="B68" s="1"/>
      <c r="C68" s="6">
        <f t="shared" si="15"/>
        <v>0.1</v>
      </c>
      <c r="D68" s="7">
        <f t="shared" si="4"/>
        <v>18.959076417346097</v>
      </c>
      <c r="E68" s="8">
        <f t="shared" si="13"/>
        <v>5.1894971708515009E-3</v>
      </c>
      <c r="F68" s="7">
        <f t="shared" si="11"/>
        <v>9.8388073429774972E-2</v>
      </c>
      <c r="G68" s="7">
        <f t="shared" si="12"/>
        <v>9197.174427025031</v>
      </c>
      <c r="H68" s="3">
        <f>IF(F68&lt;1,1,0)</f>
        <v>1</v>
      </c>
      <c r="I68" s="13">
        <f t="shared" si="14"/>
        <v>0</v>
      </c>
    </row>
    <row r="69" spans="1:9" ht="15.75" customHeight="1">
      <c r="A69" s="1">
        <f t="shared" si="8"/>
        <v>46</v>
      </c>
      <c r="B69" s="1"/>
      <c r="C69" s="6">
        <f t="shared" si="15"/>
        <v>0.1</v>
      </c>
      <c r="D69" s="7">
        <f t="shared" si="4"/>
        <v>17.063168775611487</v>
      </c>
      <c r="E69" s="8">
        <f t="shared" si="13"/>
        <v>4.610837113151048E-3</v>
      </c>
      <c r="F69" s="7">
        <f t="shared" si="11"/>
        <v>7.8675491858549565E-2</v>
      </c>
      <c r="G69" s="7">
        <f t="shared" si="12"/>
        <v>9197.2531025168901</v>
      </c>
      <c r="H69" s="3">
        <f t="shared" ref="H69:H132" si="16">IF(F69&lt;1,1,0)</f>
        <v>1</v>
      </c>
      <c r="I69" s="13">
        <f t="shared" si="14"/>
        <v>0</v>
      </c>
    </row>
    <row r="70" spans="1:9" ht="15.75" customHeight="1">
      <c r="A70" s="1">
        <f t="shared" si="8"/>
        <v>47</v>
      </c>
      <c r="B70" s="1"/>
      <c r="C70" s="6">
        <f t="shared" si="15"/>
        <v>0.1</v>
      </c>
      <c r="D70" s="7">
        <f t="shared" si="4"/>
        <v>15.356851898050339</v>
      </c>
      <c r="E70" s="8">
        <f t="shared" si="13"/>
        <v>4.0967011223021297E-3</v>
      </c>
      <c r="F70" s="7">
        <f t="shared" si="11"/>
        <v>6.2912432405770408E-2</v>
      </c>
      <c r="G70" s="7">
        <f t="shared" si="12"/>
        <v>9197.316014949296</v>
      </c>
      <c r="H70" s="3">
        <f t="shared" si="16"/>
        <v>1</v>
      </c>
      <c r="I70" s="13">
        <f t="shared" si="14"/>
        <v>0</v>
      </c>
    </row>
    <row r="71" spans="1:9" ht="15.75" customHeight="1">
      <c r="A71" s="1">
        <f t="shared" si="8"/>
        <v>48</v>
      </c>
      <c r="B71" s="1"/>
      <c r="C71" s="6">
        <f t="shared" si="15"/>
        <v>0.1</v>
      </c>
      <c r="D71" s="7">
        <f t="shared" si="4"/>
        <v>13.821166708245306</v>
      </c>
      <c r="E71" s="8">
        <f t="shared" si="13"/>
        <v>3.6398943778783899E-3</v>
      </c>
      <c r="F71" s="7">
        <f t="shared" si="11"/>
        <v>5.0307586997062059E-2</v>
      </c>
      <c r="G71" s="7">
        <f t="shared" si="12"/>
        <v>9197.3663225362925</v>
      </c>
      <c r="H71" s="3">
        <f t="shared" si="16"/>
        <v>1</v>
      </c>
      <c r="I71" s="13">
        <f t="shared" si="14"/>
        <v>0</v>
      </c>
    </row>
    <row r="72" spans="1:9" ht="15.75" customHeight="1">
      <c r="A72" s="1">
        <f t="shared" si="8"/>
        <v>49</v>
      </c>
      <c r="B72" s="1"/>
      <c r="C72" s="6">
        <f t="shared" si="15"/>
        <v>0.1</v>
      </c>
      <c r="D72" s="7">
        <f t="shared" si="4"/>
        <v>12.439050037420776</v>
      </c>
      <c r="E72" s="8">
        <f t="shared" si="13"/>
        <v>3.2340243250807577E-3</v>
      </c>
      <c r="F72" s="7">
        <f t="shared" si="11"/>
        <v>4.0228190401915498E-2</v>
      </c>
      <c r="G72" s="7">
        <f t="shared" si="12"/>
        <v>9197.4065507266951</v>
      </c>
      <c r="H72" s="3">
        <f t="shared" si="16"/>
        <v>1</v>
      </c>
      <c r="I72" s="13">
        <f t="shared" si="14"/>
        <v>0</v>
      </c>
    </row>
    <row r="73" spans="1:9" ht="15.75" customHeight="1">
      <c r="A73" s="1">
        <f t="shared" si="8"/>
        <v>50</v>
      </c>
      <c r="B73" s="1"/>
      <c r="C73" s="6">
        <f t="shared" si="15"/>
        <v>0.1</v>
      </c>
      <c r="D73" s="7">
        <f t="shared" si="4"/>
        <v>11.195145033678699</v>
      </c>
      <c r="E73" s="8">
        <f t="shared" si="13"/>
        <v>2.8734112173085355E-3</v>
      </c>
      <c r="F73" s="7">
        <f t="shared" si="11"/>
        <v>3.2168255319168317E-2</v>
      </c>
      <c r="G73" s="7">
        <f t="shared" si="12"/>
        <v>9197.4387189820136</v>
      </c>
      <c r="H73" s="3">
        <f t="shared" si="16"/>
        <v>1</v>
      </c>
      <c r="I73" s="13">
        <f t="shared" si="14"/>
        <v>0</v>
      </c>
    </row>
    <row r="74" spans="1:9" ht="15.75" customHeight="1">
      <c r="A74" s="1">
        <f t="shared" si="8"/>
        <v>51</v>
      </c>
      <c r="B74" s="1"/>
      <c r="C74" s="6">
        <f t="shared" si="15"/>
        <v>0.1</v>
      </c>
      <c r="D74" s="7">
        <f t="shared" si="4"/>
        <v>10.07563053031083</v>
      </c>
      <c r="E74" s="8">
        <f t="shared" si="13"/>
        <v>2.553008633770355E-3</v>
      </c>
      <c r="F74" s="7">
        <f t="shared" si="11"/>
        <v>2.5723171734563732E-2</v>
      </c>
      <c r="G74" s="7">
        <f t="shared" si="12"/>
        <v>9197.4644421537487</v>
      </c>
      <c r="H74" s="3">
        <f t="shared" si="16"/>
        <v>1</v>
      </c>
      <c r="I74" s="13">
        <f t="shared" si="14"/>
        <v>0</v>
      </c>
    </row>
    <row r="75" spans="1:9" ht="15.75" customHeight="1">
      <c r="A75" s="1">
        <f t="shared" si="8"/>
        <v>52</v>
      </c>
      <c r="B75" s="1"/>
      <c r="C75" s="6">
        <f t="shared" si="15"/>
        <v>0.1</v>
      </c>
      <c r="D75" s="7">
        <f t="shared" si="4"/>
        <v>9.0680674772797474</v>
      </c>
      <c r="E75" s="8">
        <f t="shared" si="13"/>
        <v>2.2683328598581578E-3</v>
      </c>
      <c r="F75" s="7">
        <f t="shared" si="11"/>
        <v>2.056939543412472E-2</v>
      </c>
      <c r="G75" s="7">
        <f t="shared" si="12"/>
        <v>9197.4850115491827</v>
      </c>
      <c r="H75" s="3">
        <f t="shared" si="16"/>
        <v>1</v>
      </c>
      <c r="I75" s="13">
        <f t="shared" si="14"/>
        <v>0</v>
      </c>
    </row>
    <row r="76" spans="1:9" ht="15.75" customHeight="1">
      <c r="A76" s="1">
        <f t="shared" si="8"/>
        <v>53</v>
      </c>
      <c r="B76" s="1"/>
      <c r="C76" s="6">
        <f t="shared" si="15"/>
        <v>0.1</v>
      </c>
      <c r="D76" s="7">
        <f t="shared" si="4"/>
        <v>8.1612607295517723</v>
      </c>
      <c r="E76" s="8">
        <f t="shared" si="13"/>
        <v>2.0154001420330139E-3</v>
      </c>
      <c r="F76" s="7">
        <f t="shared" si="11"/>
        <v>1.64482060335071E-2</v>
      </c>
      <c r="G76" s="7">
        <f t="shared" si="12"/>
        <v>9197.5014597552163</v>
      </c>
      <c r="H76" s="3">
        <f t="shared" si="16"/>
        <v>1</v>
      </c>
      <c r="I76" s="13">
        <f t="shared" si="14"/>
        <v>0</v>
      </c>
    </row>
    <row r="77" spans="1:9" ht="15.75" customHeight="1">
      <c r="A77" s="1">
        <f t="shared" si="8"/>
        <v>54</v>
      </c>
      <c r="B77" s="1"/>
      <c r="C77" s="6">
        <f t="shared" si="15"/>
        <v>0.1</v>
      </c>
      <c r="D77" s="7">
        <f t="shared" si="4"/>
        <v>7.3451346565965956</v>
      </c>
      <c r="E77" s="8">
        <f t="shared" si="13"/>
        <v>1.7906709391674945E-3</v>
      </c>
      <c r="F77" s="7">
        <f t="shared" si="11"/>
        <v>1.3152719173839538E-2</v>
      </c>
      <c r="G77" s="7">
        <f t="shared" si="12"/>
        <v>9197.5146124743897</v>
      </c>
      <c r="H77" s="3">
        <f t="shared" si="16"/>
        <v>1</v>
      </c>
      <c r="I77" s="13">
        <f t="shared" si="14"/>
        <v>0</v>
      </c>
    </row>
    <row r="78" spans="1:9" ht="15.75" customHeight="1">
      <c r="A78" s="1">
        <f t="shared" si="8"/>
        <v>55</v>
      </c>
      <c r="B78" s="1"/>
      <c r="C78" s="6">
        <f t="shared" si="15"/>
        <v>0.1</v>
      </c>
      <c r="D78" s="7">
        <f t="shared" si="4"/>
        <v>6.6106211909369366</v>
      </c>
      <c r="E78" s="8">
        <f t="shared" si="13"/>
        <v>1.5910003901976847E-3</v>
      </c>
      <c r="F78" s="7">
        <f t="shared" si="11"/>
        <v>1.0517500894229748E-2</v>
      </c>
      <c r="G78" s="7">
        <f t="shared" si="12"/>
        <v>9197.5251299752836</v>
      </c>
      <c r="H78" s="3">
        <f t="shared" si="16"/>
        <v>1</v>
      </c>
      <c r="I78" s="13">
        <f t="shared" si="14"/>
        <v>0</v>
      </c>
    </row>
    <row r="79" spans="1:9" ht="15.75" customHeight="1">
      <c r="A79" s="1">
        <f t="shared" si="8"/>
        <v>56</v>
      </c>
      <c r="B79" s="1"/>
      <c r="C79" s="6">
        <f t="shared" si="15"/>
        <v>0.1</v>
      </c>
      <c r="D79" s="7">
        <f t="shared" si="4"/>
        <v>5.9495590718432432</v>
      </c>
      <c r="E79" s="8">
        <f t="shared" si="13"/>
        <v>1.4135943049290842E-3</v>
      </c>
      <c r="F79" s="7">
        <f t="shared" si="11"/>
        <v>8.410262820796776E-3</v>
      </c>
      <c r="G79" s="7">
        <f t="shared" si="12"/>
        <v>9197.5335402381043</v>
      </c>
      <c r="H79" s="3">
        <f t="shared" si="16"/>
        <v>1</v>
      </c>
      <c r="I79" s="13">
        <f t="shared" si="14"/>
        <v>0</v>
      </c>
    </row>
    <row r="80" spans="1:9" ht="15.75" customHeight="1">
      <c r="A80" s="1">
        <f t="shared" si="8"/>
        <v>57</v>
      </c>
      <c r="B80" s="1"/>
      <c r="C80" s="6">
        <f t="shared" si="15"/>
        <v>0.1</v>
      </c>
      <c r="D80" s="7">
        <f t="shared" si="4"/>
        <v>5.3546031646589194</v>
      </c>
      <c r="E80" s="8">
        <f t="shared" si="13"/>
        <v>1.2559700621315726E-3</v>
      </c>
      <c r="F80" s="7">
        <f t="shared" si="11"/>
        <v>6.7252212694065786E-3</v>
      </c>
      <c r="G80" s="7">
        <f t="shared" si="12"/>
        <v>9197.5402654593745</v>
      </c>
      <c r="H80" s="3">
        <f t="shared" si="16"/>
        <v>1</v>
      </c>
      <c r="I80" s="13">
        <f t="shared" si="14"/>
        <v>0</v>
      </c>
    </row>
    <row r="81" spans="1:9" ht="15.75" customHeight="1">
      <c r="A81" s="1">
        <f t="shared" si="8"/>
        <v>58</v>
      </c>
      <c r="B81" s="1"/>
      <c r="C81" s="6">
        <f t="shared" si="15"/>
        <v>0.1</v>
      </c>
      <c r="D81" s="7">
        <f t="shared" si="4"/>
        <v>4.8191428481930272</v>
      </c>
      <c r="E81" s="8">
        <f t="shared" si="13"/>
        <v>1.1159218677312948E-3</v>
      </c>
      <c r="F81" s="7">
        <f t="shared" si="11"/>
        <v>5.3777868880194746E-3</v>
      </c>
      <c r="G81" s="7">
        <f t="shared" si="12"/>
        <v>9197.5456432462634</v>
      </c>
      <c r="H81" s="3">
        <f t="shared" si="16"/>
        <v>1</v>
      </c>
      <c r="I81" s="13">
        <f t="shared" si="14"/>
        <v>0</v>
      </c>
    </row>
    <row r="82" spans="1:9" ht="15.75" customHeight="1">
      <c r="A82" s="1">
        <f t="shared" si="8"/>
        <v>59</v>
      </c>
      <c r="B82" s="1"/>
      <c r="C82" s="6">
        <f t="shared" si="15"/>
        <v>0.1</v>
      </c>
      <c r="D82" s="7">
        <f t="shared" si="4"/>
        <v>4.3372285633737242</v>
      </c>
      <c r="E82" s="8">
        <f t="shared" si="13"/>
        <v>9.9148988692251841E-4</v>
      </c>
      <c r="F82" s="7">
        <f t="shared" si="11"/>
        <v>4.3003182578565304E-3</v>
      </c>
      <c r="G82" s="7">
        <f t="shared" si="12"/>
        <v>9197.5499435645215</v>
      </c>
      <c r="H82" s="3">
        <f t="shared" si="16"/>
        <v>1</v>
      </c>
      <c r="I82" s="13">
        <f t="shared" si="14"/>
        <v>0</v>
      </c>
    </row>
    <row r="83" spans="1:9" ht="15.75" customHeight="1">
      <c r="A83" s="1">
        <f t="shared" si="8"/>
        <v>60</v>
      </c>
      <c r="B83" s="1"/>
      <c r="C83" s="6">
        <f t="shared" si="15"/>
        <v>0.1</v>
      </c>
      <c r="D83" s="7">
        <f t="shared" si="4"/>
        <v>3.9035057070363517</v>
      </c>
      <c r="E83" s="8">
        <f t="shared" si="13"/>
        <v>8.8093281823413503E-4</v>
      </c>
      <c r="F83" s="7">
        <f t="shared" si="11"/>
        <v>3.4387262834925632E-3</v>
      </c>
      <c r="G83" s="7">
        <f t="shared" si="12"/>
        <v>9197.5533822908055</v>
      </c>
      <c r="H83" s="3">
        <f t="shared" si="16"/>
        <v>1</v>
      </c>
      <c r="I83" s="13">
        <f t="shared" si="14"/>
        <v>0</v>
      </c>
    </row>
    <row r="84" spans="1:9" ht="15.75" customHeight="1">
      <c r="A84" s="1">
        <f t="shared" si="8"/>
        <v>61</v>
      </c>
      <c r="B84" s="1"/>
      <c r="C84" s="6">
        <f t="shared" si="15"/>
        <v>0.1</v>
      </c>
      <c r="D84" s="7">
        <f t="shared" si="4"/>
        <v>3.5131551363327165</v>
      </c>
      <c r="E84" s="8">
        <f t="shared" si="13"/>
        <v>7.8270352575222999E-4</v>
      </c>
      <c r="F84" s="7">
        <f t="shared" si="11"/>
        <v>2.7497589117221736E-3</v>
      </c>
      <c r="G84" s="7">
        <f t="shared" si="12"/>
        <v>9197.5561320497181</v>
      </c>
      <c r="H84" s="3">
        <f t="shared" si="16"/>
        <v>1</v>
      </c>
      <c r="I84" s="13">
        <f t="shared" si="14"/>
        <v>0</v>
      </c>
    </row>
    <row r="85" spans="1:9" ht="15.75" customHeight="1">
      <c r="A85" s="1">
        <f t="shared" si="8"/>
        <v>62</v>
      </c>
      <c r="B85" s="1"/>
      <c r="C85" s="6">
        <f t="shared" si="15"/>
        <v>0.1</v>
      </c>
      <c r="D85" s="7">
        <f t="shared" si="4"/>
        <v>3.161839622699445</v>
      </c>
      <c r="E85" s="8">
        <f t="shared" si="13"/>
        <v>6.9542738849598439E-4</v>
      </c>
      <c r="F85" s="7">
        <f t="shared" si="11"/>
        <v>2.1988298716570038E-3</v>
      </c>
      <c r="G85" s="7">
        <f t="shared" si="12"/>
        <v>9197.5583308795904</v>
      </c>
      <c r="H85" s="3">
        <f t="shared" si="16"/>
        <v>1</v>
      </c>
      <c r="I85" s="13">
        <f t="shared" si="14"/>
        <v>0</v>
      </c>
    </row>
    <row r="86" spans="1:9" ht="15.75" customHeight="1">
      <c r="A86" s="1">
        <f t="shared" si="8"/>
        <v>63</v>
      </c>
      <c r="B86" s="1"/>
      <c r="C86" s="6">
        <f t="shared" si="15"/>
        <v>0.1</v>
      </c>
      <c r="D86" s="7">
        <f t="shared" si="4"/>
        <v>2.8456556604295007</v>
      </c>
      <c r="E86" s="8">
        <f t="shared" si="13"/>
        <v>6.1788306396800012E-4</v>
      </c>
      <c r="F86" s="7">
        <f t="shared" si="11"/>
        <v>1.7582824384640627E-3</v>
      </c>
      <c r="G86" s="7">
        <f t="shared" si="12"/>
        <v>9197.5600891620288</v>
      </c>
      <c r="H86" s="3">
        <f t="shared" si="16"/>
        <v>1</v>
      </c>
      <c r="I86" s="13">
        <f t="shared" si="14"/>
        <v>0</v>
      </c>
    </row>
    <row r="87" spans="1:9" ht="15.75" customHeight="1">
      <c r="A87" s="1">
        <f t="shared" si="8"/>
        <v>64</v>
      </c>
      <c r="B87" s="1"/>
      <c r="C87" s="6">
        <f t="shared" si="15"/>
        <v>0.1</v>
      </c>
      <c r="D87" s="7">
        <f t="shared" si="4"/>
        <v>2.5610900943865507</v>
      </c>
      <c r="E87" s="8">
        <f t="shared" si="13"/>
        <v>5.4898539668414039E-4</v>
      </c>
      <c r="F87" s="7">
        <f t="shared" si="11"/>
        <v>1.4060010614106232E-3</v>
      </c>
      <c r="G87" s="7">
        <f t="shared" si="12"/>
        <v>9197.5614951630905</v>
      </c>
      <c r="H87" s="3">
        <f t="shared" si="16"/>
        <v>1</v>
      </c>
      <c r="I87" s="13">
        <f t="shared" si="14"/>
        <v>0</v>
      </c>
    </row>
    <row r="88" spans="1:9" ht="15.75" customHeight="1">
      <c r="A88" s="1">
        <f t="shared" si="8"/>
        <v>65</v>
      </c>
      <c r="B88" s="1"/>
      <c r="C88" s="6">
        <f t="shared" si="15"/>
        <v>0.1</v>
      </c>
      <c r="D88" s="7">
        <f t="shared" si="4"/>
        <v>2.3049810849478956</v>
      </c>
      <c r="E88" s="8">
        <f t="shared" si="13"/>
        <v>4.8777023250478967E-4</v>
      </c>
      <c r="F88" s="7">
        <f t="shared" si="11"/>
        <v>1.1243011597241773E-3</v>
      </c>
      <c r="G88" s="7">
        <f t="shared" si="12"/>
        <v>9197.56261946425</v>
      </c>
      <c r="H88" s="3">
        <f t="shared" si="16"/>
        <v>1</v>
      </c>
      <c r="I88" s="13">
        <f t="shared" si="14"/>
        <v>0</v>
      </c>
    </row>
    <row r="89" spans="1:9" ht="15.75" customHeight="1">
      <c r="A89" s="1">
        <f t="shared" si="8"/>
        <v>66</v>
      </c>
      <c r="B89" s="1"/>
      <c r="C89" s="6">
        <f t="shared" si="15"/>
        <v>0.1</v>
      </c>
      <c r="D89" s="7">
        <f t="shared" ref="D89:D152" si="17">D88*(1-$C89)</f>
        <v>2.0744829764531061</v>
      </c>
      <c r="E89" s="8">
        <f t="shared" ref="E89:E120" si="18">1/((1+$C$18)^(A88+0.5))</f>
        <v>4.3338092625925319E-4</v>
      </c>
      <c r="F89" s="7">
        <f t="shared" si="11"/>
        <v>8.9904135384429962E-4</v>
      </c>
      <c r="G89" s="7">
        <f t="shared" si="12"/>
        <v>9197.5635185056035</v>
      </c>
      <c r="H89" s="3">
        <f t="shared" si="16"/>
        <v>1</v>
      </c>
      <c r="I89" s="13">
        <f t="shared" si="14"/>
        <v>0</v>
      </c>
    </row>
    <row r="90" spans="1:9" ht="15.75" customHeight="1">
      <c r="A90" s="1">
        <f t="shared" ref="A90:A153" si="19">A89+1</f>
        <v>67</v>
      </c>
      <c r="B90" s="1"/>
      <c r="C90" s="6">
        <f t="shared" si="15"/>
        <v>0.1</v>
      </c>
      <c r="D90" s="7">
        <f t="shared" si="17"/>
        <v>1.8670346788077956</v>
      </c>
      <c r="E90" s="8">
        <f t="shared" si="18"/>
        <v>3.8505635385095786E-4</v>
      </c>
      <c r="F90" s="7">
        <f t="shared" si="11"/>
        <v>7.1891356593502395E-4</v>
      </c>
      <c r="G90" s="7">
        <f t="shared" si="12"/>
        <v>9197.5642374191702</v>
      </c>
      <c r="H90" s="3">
        <f t="shared" si="16"/>
        <v>1</v>
      </c>
      <c r="I90" s="13">
        <f t="shared" si="14"/>
        <v>0</v>
      </c>
    </row>
    <row r="91" spans="1:9" ht="15.75" customHeight="1">
      <c r="A91" s="1">
        <f t="shared" si="19"/>
        <v>68</v>
      </c>
      <c r="B91" s="1"/>
      <c r="C91" s="6">
        <f t="shared" ref="C91:C122" si="20">IF(($A91+$C$19)=2,$C$14,IF(($A91+$C$19)=3,$C$15,$C$16))</f>
        <v>0.1</v>
      </c>
      <c r="D91" s="7">
        <f t="shared" si="17"/>
        <v>1.6803312109270161</v>
      </c>
      <c r="E91" s="8">
        <f t="shared" si="18"/>
        <v>3.4212026108481394E-4</v>
      </c>
      <c r="F91" s="7">
        <f t="shared" si="11"/>
        <v>5.7487535259131235E-4</v>
      </c>
      <c r="G91" s="7">
        <f t="shared" si="12"/>
        <v>9197.5648122945222</v>
      </c>
      <c r="H91" s="3">
        <f t="shared" si="16"/>
        <v>1</v>
      </c>
      <c r="I91" s="13">
        <f t="shared" si="14"/>
        <v>0</v>
      </c>
    </row>
    <row r="92" spans="1:9" ht="15.75" customHeight="1">
      <c r="A92" s="1">
        <f t="shared" si="19"/>
        <v>69</v>
      </c>
      <c r="B92" s="1"/>
      <c r="C92" s="6">
        <f t="shared" si="20"/>
        <v>0.1</v>
      </c>
      <c r="D92" s="7">
        <f t="shared" si="17"/>
        <v>1.5122980898343146</v>
      </c>
      <c r="E92" s="8">
        <f t="shared" si="18"/>
        <v>3.0397180016420599E-4</v>
      </c>
      <c r="F92" s="7">
        <f t="shared" si="11"/>
        <v>4.5969597275182672E-4</v>
      </c>
      <c r="G92" s="7">
        <f t="shared" si="12"/>
        <v>9197.5652719904956</v>
      </c>
      <c r="H92" s="3">
        <f t="shared" si="16"/>
        <v>1</v>
      </c>
      <c r="I92" s="13">
        <f t="shared" si="14"/>
        <v>0</v>
      </c>
    </row>
    <row r="93" spans="1:9" ht="15.75" customHeight="1">
      <c r="A93" s="1">
        <f t="shared" si="19"/>
        <v>70</v>
      </c>
      <c r="B93" s="1"/>
      <c r="C93" s="6">
        <f t="shared" si="20"/>
        <v>0.1</v>
      </c>
      <c r="D93" s="7">
        <f t="shared" si="17"/>
        <v>1.3610682808508832</v>
      </c>
      <c r="E93" s="8">
        <f t="shared" si="18"/>
        <v>2.7007712142532761E-4</v>
      </c>
      <c r="F93" s="7">
        <f t="shared" si="11"/>
        <v>3.6759340335552589E-4</v>
      </c>
      <c r="G93" s="7">
        <f t="shared" si="12"/>
        <v>9197.5656395838996</v>
      </c>
      <c r="H93" s="3">
        <f t="shared" si="16"/>
        <v>1</v>
      </c>
      <c r="I93" s="13">
        <f t="shared" si="14"/>
        <v>0</v>
      </c>
    </row>
    <row r="94" spans="1:9" ht="15.75" customHeight="1">
      <c r="A94" s="1">
        <f t="shared" si="19"/>
        <v>71</v>
      </c>
      <c r="B94" s="1"/>
      <c r="C94" s="6">
        <f t="shared" si="20"/>
        <v>0.1</v>
      </c>
      <c r="D94" s="7">
        <f t="shared" si="17"/>
        <v>1.2249614527657948</v>
      </c>
      <c r="E94" s="8">
        <f t="shared" si="18"/>
        <v>2.3996190264356042E-4</v>
      </c>
      <c r="F94" s="7">
        <f t="shared" si="11"/>
        <v>2.9394408087069998E-4</v>
      </c>
      <c r="G94" s="7">
        <f t="shared" si="12"/>
        <v>9197.5659335279797</v>
      </c>
      <c r="H94" s="3">
        <f t="shared" si="16"/>
        <v>1</v>
      </c>
      <c r="I94" s="13">
        <f t="shared" si="14"/>
        <v>0</v>
      </c>
    </row>
    <row r="95" spans="1:9" ht="15.75" customHeight="1">
      <c r="A95" s="1">
        <f t="shared" si="19"/>
        <v>72</v>
      </c>
      <c r="B95" s="1"/>
      <c r="C95" s="6">
        <f t="shared" si="20"/>
        <v>0.1</v>
      </c>
      <c r="D95" s="7">
        <f t="shared" si="17"/>
        <v>1.1024653074892155</v>
      </c>
      <c r="E95" s="8">
        <f t="shared" si="18"/>
        <v>2.1320471136700183E-4</v>
      </c>
      <c r="F95" s="7">
        <f t="shared" si="11"/>
        <v>2.3505079767537109E-4</v>
      </c>
      <c r="G95" s="7">
        <f t="shared" si="12"/>
        <v>9197.5661685787782</v>
      </c>
      <c r="H95" s="3">
        <f t="shared" si="16"/>
        <v>1</v>
      </c>
      <c r="I95" s="13">
        <f t="shared" si="14"/>
        <v>0</v>
      </c>
    </row>
    <row r="96" spans="1:9" ht="15.75" customHeight="1">
      <c r="A96" s="1">
        <f t="shared" si="19"/>
        <v>73</v>
      </c>
      <c r="B96" s="1"/>
      <c r="C96" s="6">
        <f t="shared" si="20"/>
        <v>0.1</v>
      </c>
      <c r="D96" s="7">
        <f t="shared" si="17"/>
        <v>0.99221877674029391</v>
      </c>
      <c r="E96" s="8">
        <f t="shared" si="18"/>
        <v>1.8943110738960637E-4</v>
      </c>
      <c r="F96" s="7">
        <f t="shared" si="11"/>
        <v>1.8795710165067449E-4</v>
      </c>
      <c r="G96" s="7">
        <f t="shared" si="12"/>
        <v>9197.5663565358791</v>
      </c>
      <c r="H96" s="3">
        <f t="shared" si="16"/>
        <v>1</v>
      </c>
      <c r="I96" s="13">
        <f t="shared" si="14"/>
        <v>0</v>
      </c>
    </row>
    <row r="97" spans="1:9" ht="15.75" customHeight="1">
      <c r="A97" s="1">
        <f t="shared" si="19"/>
        <v>74</v>
      </c>
      <c r="B97" s="1"/>
      <c r="C97" s="6">
        <f t="shared" si="20"/>
        <v>0.1</v>
      </c>
      <c r="D97" s="7">
        <f t="shared" si="17"/>
        <v>0.89299689906626456</v>
      </c>
      <c r="E97" s="8">
        <f t="shared" si="18"/>
        <v>1.6830840283394623E-4</v>
      </c>
      <c r="F97" s="7">
        <f t="shared" si="11"/>
        <v>1.5029888181750968E-4</v>
      </c>
      <c r="G97" s="7">
        <f t="shared" si="12"/>
        <v>9197.5665068347607</v>
      </c>
      <c r="H97" s="3">
        <f t="shared" si="16"/>
        <v>1</v>
      </c>
      <c r="I97" s="13">
        <f t="shared" si="14"/>
        <v>0</v>
      </c>
    </row>
    <row r="98" spans="1:9" ht="15.75" customHeight="1">
      <c r="A98" s="1">
        <f t="shared" si="19"/>
        <v>75</v>
      </c>
      <c r="B98" s="1"/>
      <c r="C98" s="6">
        <f t="shared" si="20"/>
        <v>0.1</v>
      </c>
      <c r="D98" s="7">
        <f t="shared" si="17"/>
        <v>0.80369720915963816</v>
      </c>
      <c r="E98" s="8">
        <f t="shared" si="18"/>
        <v>1.4954100651616708E-4</v>
      </c>
      <c r="F98" s="7">
        <f t="shared" si="11"/>
        <v>1.2018568959196674E-4</v>
      </c>
      <c r="G98" s="7">
        <f t="shared" si="12"/>
        <v>9197.5666270204511</v>
      </c>
      <c r="H98" s="3">
        <f t="shared" si="16"/>
        <v>1</v>
      </c>
      <c r="I98" s="13">
        <f t="shared" si="14"/>
        <v>0</v>
      </c>
    </row>
    <row r="99" spans="1:9" ht="15.75" customHeight="1">
      <c r="A99" s="1">
        <f t="shared" si="19"/>
        <v>76</v>
      </c>
      <c r="B99" s="1"/>
      <c r="C99" s="6">
        <f t="shared" si="20"/>
        <v>0.1</v>
      </c>
      <c r="D99" s="7">
        <f t="shared" si="17"/>
        <v>0.72332748824367432</v>
      </c>
      <c r="E99" s="8">
        <f t="shared" si="18"/>
        <v>1.328662874421743E-4</v>
      </c>
      <c r="F99" s="7">
        <f t="shared" si="11"/>
        <v>9.6105837967809985E-5</v>
      </c>
      <c r="G99" s="7">
        <f t="shared" si="12"/>
        <v>9197.5667231262887</v>
      </c>
      <c r="H99" s="3">
        <f t="shared" si="16"/>
        <v>1</v>
      </c>
      <c r="I99" s="13">
        <f t="shared" si="14"/>
        <v>0</v>
      </c>
    </row>
    <row r="100" spans="1:9" ht="15.75" customHeight="1">
      <c r="A100" s="1">
        <f t="shared" si="19"/>
        <v>77</v>
      </c>
      <c r="B100" s="1"/>
      <c r="C100" s="6">
        <f t="shared" si="20"/>
        <v>0.1</v>
      </c>
      <c r="D100" s="7">
        <f t="shared" si="17"/>
        <v>0.65099473941930686</v>
      </c>
      <c r="E100" s="8">
        <f t="shared" si="18"/>
        <v>1.1805089954879996E-4</v>
      </c>
      <c r="F100" s="7">
        <f t="shared" si="11"/>
        <v>7.6850514589985801E-5</v>
      </c>
      <c r="G100" s="7">
        <f t="shared" si="12"/>
        <v>9197.5667999768029</v>
      </c>
      <c r="H100" s="3">
        <f t="shared" si="16"/>
        <v>1</v>
      </c>
      <c r="I100" s="13">
        <f t="shared" si="14"/>
        <v>0</v>
      </c>
    </row>
    <row r="101" spans="1:9" ht="15.75" customHeight="1">
      <c r="A101" s="1">
        <f t="shared" si="19"/>
        <v>78</v>
      </c>
      <c r="B101" s="1"/>
      <c r="C101" s="6">
        <f t="shared" si="20"/>
        <v>0.1</v>
      </c>
      <c r="D101" s="7">
        <f t="shared" si="17"/>
        <v>0.58589526547737614</v>
      </c>
      <c r="E101" s="8">
        <f t="shared" si="18"/>
        <v>1.0488751625837391E-4</v>
      </c>
      <c r="F101" s="7">
        <f t="shared" si="11"/>
        <v>6.1453099183462586E-5</v>
      </c>
      <c r="G101" s="7">
        <f t="shared" si="12"/>
        <v>9197.5668614299029</v>
      </c>
      <c r="H101" s="3">
        <f t="shared" si="16"/>
        <v>1</v>
      </c>
      <c r="I101" s="13">
        <f t="shared" si="14"/>
        <v>0</v>
      </c>
    </row>
    <row r="102" spans="1:9" ht="15.75" customHeight="1">
      <c r="A102" s="1">
        <f t="shared" si="19"/>
        <v>79</v>
      </c>
      <c r="B102" s="1"/>
      <c r="C102" s="6">
        <f t="shared" si="20"/>
        <v>0.1</v>
      </c>
      <c r="D102" s="7">
        <f t="shared" si="17"/>
        <v>0.5273057389296385</v>
      </c>
      <c r="E102" s="8">
        <f t="shared" si="18"/>
        <v>9.3191929150043508E-5</v>
      </c>
      <c r="F102" s="7">
        <f t="shared" si="11"/>
        <v>4.9140639062742212E-5</v>
      </c>
      <c r="G102" s="7">
        <f t="shared" si="12"/>
        <v>9197.5669105705419</v>
      </c>
      <c r="H102" s="3">
        <f t="shared" si="16"/>
        <v>1</v>
      </c>
      <c r="I102" s="13">
        <f t="shared" si="14"/>
        <v>0</v>
      </c>
    </row>
    <row r="103" spans="1:9" ht="15.75" customHeight="1">
      <c r="A103" s="1">
        <f t="shared" si="19"/>
        <v>80</v>
      </c>
      <c r="B103" s="1"/>
      <c r="C103" s="6">
        <f t="shared" si="20"/>
        <v>0.1</v>
      </c>
      <c r="D103" s="7">
        <f t="shared" si="17"/>
        <v>0.47457516503667468</v>
      </c>
      <c r="E103" s="8">
        <f t="shared" si="18"/>
        <v>8.2800470146640213E-5</v>
      </c>
      <c r="F103" s="7">
        <f t="shared" si="11"/>
        <v>3.9295046784956032E-5</v>
      </c>
      <c r="G103" s="7">
        <f t="shared" si="12"/>
        <v>9197.566949865588</v>
      </c>
      <c r="H103" s="3">
        <f t="shared" si="16"/>
        <v>1</v>
      </c>
      <c r="I103" s="13">
        <f t="shared" si="14"/>
        <v>0</v>
      </c>
    </row>
    <row r="104" spans="1:9" ht="15.75" customHeight="1">
      <c r="A104" s="1">
        <f t="shared" si="19"/>
        <v>81</v>
      </c>
      <c r="B104" s="1"/>
      <c r="C104" s="6">
        <f t="shared" si="20"/>
        <v>0.1</v>
      </c>
      <c r="D104" s="7">
        <f t="shared" si="17"/>
        <v>0.42711764853300721</v>
      </c>
      <c r="E104" s="8">
        <f t="shared" si="18"/>
        <v>7.3567721143172029E-5</v>
      </c>
      <c r="F104" s="7">
        <f t="shared" si="11"/>
        <v>3.1422072062603631E-5</v>
      </c>
      <c r="G104" s="7">
        <f t="shared" si="12"/>
        <v>9197.5669812876604</v>
      </c>
      <c r="H104" s="3">
        <f t="shared" si="16"/>
        <v>1</v>
      </c>
      <c r="I104" s="13">
        <f t="shared" si="14"/>
        <v>0</v>
      </c>
    </row>
    <row r="105" spans="1:9" ht="15.75" customHeight="1">
      <c r="A105" s="1">
        <f t="shared" si="19"/>
        <v>82</v>
      </c>
      <c r="B105" s="1"/>
      <c r="C105" s="6">
        <f t="shared" si="20"/>
        <v>0.1</v>
      </c>
      <c r="D105" s="7">
        <f t="shared" si="17"/>
        <v>0.38440588367970652</v>
      </c>
      <c r="E105" s="8">
        <f t="shared" si="18"/>
        <v>6.536447902547496E-5</v>
      </c>
      <c r="F105" s="7">
        <f t="shared" si="11"/>
        <v>2.5126490321051345E-5</v>
      </c>
      <c r="G105" s="7">
        <f t="shared" si="12"/>
        <v>9197.5670064141505</v>
      </c>
      <c r="H105" s="3">
        <f t="shared" si="16"/>
        <v>1</v>
      </c>
      <c r="I105" s="13">
        <f t="shared" si="14"/>
        <v>0</v>
      </c>
    </row>
    <row r="106" spans="1:9" ht="15.75" customHeight="1">
      <c r="A106" s="1">
        <f t="shared" si="19"/>
        <v>83</v>
      </c>
      <c r="B106" s="1"/>
      <c r="C106" s="6">
        <f t="shared" si="20"/>
        <v>0.1</v>
      </c>
      <c r="D106" s="7">
        <f t="shared" si="17"/>
        <v>0.34596529531173587</v>
      </c>
      <c r="E106" s="8">
        <f t="shared" si="18"/>
        <v>5.8075947601488232E-5</v>
      </c>
      <c r="F106" s="7">
        <f t="shared" si="11"/>
        <v>2.0092262362457775E-5</v>
      </c>
      <c r="G106" s="7">
        <f t="shared" si="12"/>
        <v>9197.5670265064127</v>
      </c>
      <c r="H106" s="3">
        <f t="shared" si="16"/>
        <v>1</v>
      </c>
      <c r="I106" s="13">
        <f t="shared" si="14"/>
        <v>0</v>
      </c>
    </row>
    <row r="107" spans="1:9" ht="15.75" customHeight="1">
      <c r="A107" s="1">
        <f t="shared" si="19"/>
        <v>84</v>
      </c>
      <c r="B107" s="1"/>
      <c r="C107" s="6">
        <f t="shared" si="20"/>
        <v>0.1</v>
      </c>
      <c r="D107" s="7">
        <f t="shared" si="17"/>
        <v>0.31136876578056227</v>
      </c>
      <c r="E107" s="8">
        <f t="shared" si="18"/>
        <v>5.1600131143037016E-5</v>
      </c>
      <c r="F107" s="7">
        <f t="shared" si="11"/>
        <v>1.6066669148122591E-5</v>
      </c>
      <c r="G107" s="7">
        <f t="shared" si="12"/>
        <v>9197.5670425730823</v>
      </c>
      <c r="H107" s="3">
        <f t="shared" si="16"/>
        <v>1</v>
      </c>
      <c r="I107" s="13">
        <f t="shared" si="14"/>
        <v>0</v>
      </c>
    </row>
    <row r="108" spans="1:9" ht="15.75" customHeight="1">
      <c r="A108" s="1">
        <f t="shared" si="19"/>
        <v>85</v>
      </c>
      <c r="B108" s="1"/>
      <c r="C108" s="6">
        <f t="shared" si="20"/>
        <v>0.1</v>
      </c>
      <c r="D108" s="7">
        <f t="shared" si="17"/>
        <v>0.28023188920250608</v>
      </c>
      <c r="E108" s="8">
        <f t="shared" si="18"/>
        <v>4.5846407057340784E-5</v>
      </c>
      <c r="F108" s="7">
        <f t="shared" si="11"/>
        <v>1.2847625262825715E-5</v>
      </c>
      <c r="G108" s="7">
        <f t="shared" si="12"/>
        <v>9197.5670554207081</v>
      </c>
      <c r="H108" s="3">
        <f t="shared" si="16"/>
        <v>1</v>
      </c>
      <c r="I108" s="13">
        <f t="shared" si="14"/>
        <v>0</v>
      </c>
    </row>
    <row r="109" spans="1:9" ht="15.75" customHeight="1">
      <c r="A109" s="1">
        <f t="shared" si="19"/>
        <v>86</v>
      </c>
      <c r="B109" s="1"/>
      <c r="C109" s="6">
        <f t="shared" si="20"/>
        <v>0.1</v>
      </c>
      <c r="D109" s="7">
        <f t="shared" si="17"/>
        <v>0.2522087002822555</v>
      </c>
      <c r="E109" s="8">
        <f t="shared" si="18"/>
        <v>4.0734257714207735E-5</v>
      </c>
      <c r="F109" s="7">
        <f t="shared" si="11"/>
        <v>1.0273534195062772E-5</v>
      </c>
      <c r="G109" s="7">
        <f t="shared" si="12"/>
        <v>9197.567065694242</v>
      </c>
      <c r="H109" s="3">
        <f t="shared" si="16"/>
        <v>1</v>
      </c>
      <c r="I109" s="13">
        <f t="shared" si="14"/>
        <v>0</v>
      </c>
    </row>
    <row r="110" spans="1:9" ht="15.75" customHeight="1">
      <c r="A110" s="1">
        <f t="shared" si="19"/>
        <v>87</v>
      </c>
      <c r="B110" s="1"/>
      <c r="C110" s="6">
        <f t="shared" si="20"/>
        <v>0.1</v>
      </c>
      <c r="D110" s="7">
        <f t="shared" si="17"/>
        <v>0.22698783025402997</v>
      </c>
      <c r="E110" s="8">
        <f t="shared" si="18"/>
        <v>3.6192143682103679E-5</v>
      </c>
      <c r="F110" s="7">
        <f t="shared" si="11"/>
        <v>8.2151761666428123E-6</v>
      </c>
      <c r="G110" s="7">
        <f t="shared" si="12"/>
        <v>9197.5670739094185</v>
      </c>
      <c r="H110" s="3">
        <f t="shared" si="16"/>
        <v>1</v>
      </c>
      <c r="I110" s="13">
        <f t="shared" si="14"/>
        <v>0</v>
      </c>
    </row>
    <row r="111" spans="1:9" ht="15.75" customHeight="1">
      <c r="A111" s="1">
        <f t="shared" si="19"/>
        <v>88</v>
      </c>
      <c r="B111" s="1"/>
      <c r="C111" s="6">
        <f t="shared" si="20"/>
        <v>0.1</v>
      </c>
      <c r="D111" s="7">
        <f t="shared" si="17"/>
        <v>0.20428904722862698</v>
      </c>
      <c r="E111" s="8">
        <f t="shared" si="18"/>
        <v>3.2156502605156558E-5</v>
      </c>
      <c r="F111" s="7">
        <f t="shared" si="11"/>
        <v>6.5692212794122945E-6</v>
      </c>
      <c r="G111" s="7">
        <f t="shared" si="12"/>
        <v>9197.5670804786405</v>
      </c>
      <c r="H111" s="3">
        <f t="shared" si="16"/>
        <v>1</v>
      </c>
      <c r="I111" s="13">
        <f t="shared" si="14"/>
        <v>0</v>
      </c>
    </row>
    <row r="112" spans="1:9" ht="15.75" customHeight="1">
      <c r="A112" s="1">
        <f t="shared" si="19"/>
        <v>89</v>
      </c>
      <c r="B112" s="1"/>
      <c r="C112" s="6">
        <f t="shared" si="20"/>
        <v>0.1</v>
      </c>
      <c r="D112" s="7">
        <f t="shared" si="17"/>
        <v>0.1838601425057643</v>
      </c>
      <c r="E112" s="8">
        <f t="shared" si="18"/>
        <v>2.8570859711378567E-5</v>
      </c>
      <c r="F112" s="7">
        <f t="shared" si="11"/>
        <v>5.2530423380462628E-6</v>
      </c>
      <c r="G112" s="7">
        <f t="shared" si="12"/>
        <v>9197.5670857316836</v>
      </c>
      <c r="H112" s="3">
        <f t="shared" si="16"/>
        <v>1</v>
      </c>
      <c r="I112" s="13">
        <f t="shared" si="14"/>
        <v>0</v>
      </c>
    </row>
    <row r="113" spans="1:9" ht="15.75" customHeight="1">
      <c r="A113" s="1">
        <f t="shared" si="19"/>
        <v>90</v>
      </c>
      <c r="B113" s="1"/>
      <c r="C113" s="6">
        <f t="shared" si="20"/>
        <v>0.1</v>
      </c>
      <c r="D113" s="7">
        <f t="shared" si="17"/>
        <v>0.16547412825518787</v>
      </c>
      <c r="E113" s="8">
        <f t="shared" si="18"/>
        <v>2.5385037504556713E-5</v>
      </c>
      <c r="F113" s="7">
        <f t="shared" si="11"/>
        <v>4.2005669517917718E-6</v>
      </c>
      <c r="G113" s="7">
        <f t="shared" si="12"/>
        <v>9197.5670899322504</v>
      </c>
      <c r="H113" s="3">
        <f t="shared" si="16"/>
        <v>1</v>
      </c>
      <c r="I113" s="13">
        <f t="shared" si="14"/>
        <v>0</v>
      </c>
    </row>
    <row r="114" spans="1:9" ht="15.75" customHeight="1">
      <c r="A114" s="1">
        <f t="shared" si="19"/>
        <v>91</v>
      </c>
      <c r="B114" s="1"/>
      <c r="C114" s="6">
        <f t="shared" si="20"/>
        <v>0.1</v>
      </c>
      <c r="D114" s="7">
        <f t="shared" si="17"/>
        <v>0.14892671542966909</v>
      </c>
      <c r="E114" s="8">
        <f t="shared" si="18"/>
        <v>2.2554453580236946E-5</v>
      </c>
      <c r="F114" s="7">
        <f t="shared" si="11"/>
        <v>3.3589606900156289E-6</v>
      </c>
      <c r="G114" s="7">
        <f t="shared" si="12"/>
        <v>9197.5670932912108</v>
      </c>
      <c r="H114" s="3">
        <f t="shared" si="16"/>
        <v>1</v>
      </c>
      <c r="I114" s="13">
        <f t="shared" si="14"/>
        <v>0</v>
      </c>
    </row>
    <row r="115" spans="1:9" ht="15.75" customHeight="1">
      <c r="A115" s="1">
        <f t="shared" si="19"/>
        <v>92</v>
      </c>
      <c r="B115" s="1"/>
      <c r="C115" s="6">
        <f t="shared" si="20"/>
        <v>0.1</v>
      </c>
      <c r="D115" s="7">
        <f t="shared" si="17"/>
        <v>0.13403404388670218</v>
      </c>
      <c r="E115" s="8">
        <f t="shared" si="18"/>
        <v>2.0039496739437546E-5</v>
      </c>
      <c r="F115" s="7">
        <f t="shared" si="11"/>
        <v>2.6859747854411971E-6</v>
      </c>
      <c r="G115" s="7">
        <f t="shared" si="12"/>
        <v>9197.5670959771851</v>
      </c>
      <c r="H115" s="3">
        <f t="shared" si="16"/>
        <v>1</v>
      </c>
      <c r="I115" s="13">
        <f t="shared" si="14"/>
        <v>0</v>
      </c>
    </row>
    <row r="116" spans="1:9" ht="15.75" customHeight="1">
      <c r="A116" s="1">
        <f t="shared" si="19"/>
        <v>93</v>
      </c>
      <c r="B116" s="1"/>
      <c r="C116" s="6">
        <f t="shared" si="20"/>
        <v>0.1</v>
      </c>
      <c r="D116" s="7">
        <f t="shared" si="17"/>
        <v>0.12063063949803196</v>
      </c>
      <c r="E116" s="8">
        <f t="shared" si="18"/>
        <v>1.7804972669424754E-5</v>
      </c>
      <c r="F116" s="7">
        <f t="shared" si="11"/>
        <v>2.1478252393576895E-6</v>
      </c>
      <c r="G116" s="7">
        <f t="shared" si="12"/>
        <v>9197.5670981250096</v>
      </c>
      <c r="H116" s="3">
        <f t="shared" si="16"/>
        <v>1</v>
      </c>
      <c r="I116" s="13">
        <f t="shared" si="14"/>
        <v>0</v>
      </c>
    </row>
    <row r="117" spans="1:9" ht="15.75" customHeight="1">
      <c r="A117" s="1">
        <f t="shared" si="19"/>
        <v>94</v>
      </c>
      <c r="B117" s="1"/>
      <c r="C117" s="6">
        <f t="shared" si="20"/>
        <v>0.1</v>
      </c>
      <c r="D117" s="7">
        <f t="shared" si="17"/>
        <v>0.10856757554822877</v>
      </c>
      <c r="E117" s="8">
        <f t="shared" si="18"/>
        <v>1.5819611434406692E-5</v>
      </c>
      <c r="F117" s="7">
        <f t="shared" si="11"/>
        <v>1.7174968595485722E-6</v>
      </c>
      <c r="G117" s="7">
        <f t="shared" si="12"/>
        <v>9197.5670998425067</v>
      </c>
      <c r="H117" s="3">
        <f t="shared" si="16"/>
        <v>1</v>
      </c>
      <c r="I117" s="13">
        <f t="shared" si="14"/>
        <v>0</v>
      </c>
    </row>
    <row r="118" spans="1:9" ht="15.75" customHeight="1">
      <c r="A118" s="1">
        <f t="shared" si="19"/>
        <v>95</v>
      </c>
      <c r="B118" s="1"/>
      <c r="C118" s="6">
        <f t="shared" si="20"/>
        <v>0.1</v>
      </c>
      <c r="D118" s="7">
        <f t="shared" si="17"/>
        <v>9.7710817993405891E-2</v>
      </c>
      <c r="E118" s="8">
        <f t="shared" si="18"/>
        <v>1.4055629883968638E-5</v>
      </c>
      <c r="F118" s="7">
        <f t="shared" si="11"/>
        <v>1.3733870933751364E-6</v>
      </c>
      <c r="G118" s="7">
        <f t="shared" si="12"/>
        <v>9197.5671012158946</v>
      </c>
      <c r="H118" s="3">
        <f t="shared" si="16"/>
        <v>1</v>
      </c>
      <c r="I118" s="13">
        <f t="shared" si="14"/>
        <v>0</v>
      </c>
    </row>
    <row r="119" spans="1:9" ht="15.75" customHeight="1">
      <c r="A119" s="1">
        <f t="shared" si="19"/>
        <v>96</v>
      </c>
      <c r="B119" s="1"/>
      <c r="C119" s="6">
        <f t="shared" si="20"/>
        <v>0.1</v>
      </c>
      <c r="D119" s="7">
        <f t="shared" si="17"/>
        <v>8.793973619406531E-2</v>
      </c>
      <c r="E119" s="8">
        <f t="shared" si="18"/>
        <v>1.2488342855591868E-5</v>
      </c>
      <c r="F119" s="7">
        <f t="shared" ref="F119:F173" si="21">D119*E119</f>
        <v>1.0982215762217891E-6</v>
      </c>
      <c r="G119" s="7">
        <f t="shared" ref="G119:G173" si="22">G118+F119</f>
        <v>9197.5671023141167</v>
      </c>
      <c r="H119" s="3">
        <f t="shared" si="16"/>
        <v>1</v>
      </c>
      <c r="I119" s="13">
        <f t="shared" si="14"/>
        <v>0</v>
      </c>
    </row>
    <row r="120" spans="1:9" ht="15.75" customHeight="1">
      <c r="A120" s="1">
        <f t="shared" si="19"/>
        <v>97</v>
      </c>
      <c r="B120" s="1"/>
      <c r="C120" s="6">
        <f t="shared" si="20"/>
        <v>0.1</v>
      </c>
      <c r="D120" s="7">
        <f t="shared" si="17"/>
        <v>7.9145762574658787E-2</v>
      </c>
      <c r="E120" s="8">
        <f t="shared" si="18"/>
        <v>1.1095817730423679E-5</v>
      </c>
      <c r="F120" s="7">
        <f t="shared" si="21"/>
        <v>8.7818695566380185E-7</v>
      </c>
      <c r="G120" s="7">
        <f t="shared" si="22"/>
        <v>9197.567103192303</v>
      </c>
      <c r="H120" s="3">
        <f t="shared" si="16"/>
        <v>1</v>
      </c>
      <c r="I120" s="13">
        <f t="shared" si="14"/>
        <v>0</v>
      </c>
    </row>
    <row r="121" spans="1:9" ht="15.75" customHeight="1">
      <c r="A121" s="1">
        <f t="shared" si="19"/>
        <v>98</v>
      </c>
      <c r="B121" s="1"/>
      <c r="C121" s="6">
        <f t="shared" si="20"/>
        <v>0.1</v>
      </c>
      <c r="D121" s="7">
        <f t="shared" si="17"/>
        <v>7.1231186317192913E-2</v>
      </c>
      <c r="E121" s="8">
        <f t="shared" ref="E121:E150" si="23">1/((1+$C$18)^(A120+0.5))</f>
        <v>9.8585675081507662E-6</v>
      </c>
      <c r="F121" s="7">
        <f t="shared" si="21"/>
        <v>7.0223745899371148E-7</v>
      </c>
      <c r="G121" s="7">
        <f t="shared" si="22"/>
        <v>9197.5671038945402</v>
      </c>
      <c r="H121" s="3">
        <f t="shared" si="16"/>
        <v>1</v>
      </c>
      <c r="I121" s="13">
        <f t="shared" ref="I121:I173" si="24">IF(H121=1,IF(H120=0,G121,0),0)</f>
        <v>0</v>
      </c>
    </row>
    <row r="122" spans="1:9" ht="15.75" customHeight="1">
      <c r="A122" s="1">
        <f t="shared" si="19"/>
        <v>99</v>
      </c>
      <c r="B122" s="1"/>
      <c r="C122" s="6">
        <f t="shared" si="20"/>
        <v>0.1</v>
      </c>
      <c r="D122" s="7">
        <f t="shared" si="17"/>
        <v>6.4108067685473627E-2</v>
      </c>
      <c r="E122" s="8">
        <f t="shared" si="23"/>
        <v>8.7592781058647468E-6</v>
      </c>
      <c r="F122" s="7">
        <f t="shared" si="21"/>
        <v>5.6154039368666444E-7</v>
      </c>
      <c r="G122" s="7">
        <f t="shared" si="22"/>
        <v>9197.5671044560804</v>
      </c>
      <c r="H122" s="3">
        <f t="shared" si="16"/>
        <v>1</v>
      </c>
      <c r="I122" s="13">
        <f t="shared" si="24"/>
        <v>0</v>
      </c>
    </row>
    <row r="123" spans="1:9" ht="15.75" customHeight="1">
      <c r="A123" s="1">
        <f t="shared" si="19"/>
        <v>100</v>
      </c>
      <c r="B123" s="1"/>
      <c r="C123" s="6">
        <f t="shared" ref="C123:C154" si="25">IF(($A123+$C$19)=2,$C$14,IF(($A123+$C$19)=3,$C$15,$C$16))</f>
        <v>0.1</v>
      </c>
      <c r="D123" s="7">
        <f t="shared" si="17"/>
        <v>5.7697260916926264E-2</v>
      </c>
      <c r="E123" s="8">
        <f t="shared" si="23"/>
        <v>7.7825660647398811E-6</v>
      </c>
      <c r="F123" s="7">
        <f t="shared" si="21"/>
        <v>4.4903274484051296E-7</v>
      </c>
      <c r="G123" s="7">
        <f t="shared" si="22"/>
        <v>9197.5671049051125</v>
      </c>
      <c r="H123" s="3">
        <f t="shared" si="16"/>
        <v>1</v>
      </c>
      <c r="I123" s="13">
        <f t="shared" si="24"/>
        <v>0</v>
      </c>
    </row>
    <row r="124" spans="1:9" ht="15.75" customHeight="1">
      <c r="A124" s="1">
        <f t="shared" si="19"/>
        <v>101</v>
      </c>
      <c r="B124" s="1"/>
      <c r="C124" s="6">
        <f t="shared" si="25"/>
        <v>0.1</v>
      </c>
      <c r="D124" s="7">
        <f t="shared" si="17"/>
        <v>5.1927534825233636E-2</v>
      </c>
      <c r="E124" s="8">
        <f t="shared" si="23"/>
        <v>6.9147632738692908E-6</v>
      </c>
      <c r="F124" s="7">
        <f t="shared" si="21"/>
        <v>3.5906661071209412E-7</v>
      </c>
      <c r="G124" s="7">
        <f t="shared" si="22"/>
        <v>9197.5671052641792</v>
      </c>
      <c r="H124" s="3">
        <f t="shared" si="16"/>
        <v>1</v>
      </c>
      <c r="I124" s="13">
        <f t="shared" si="24"/>
        <v>0</v>
      </c>
    </row>
    <row r="125" spans="1:9" ht="15.75" customHeight="1">
      <c r="A125" s="1">
        <f t="shared" si="19"/>
        <v>102</v>
      </c>
      <c r="B125" s="1"/>
      <c r="C125" s="6">
        <f t="shared" si="25"/>
        <v>0.1</v>
      </c>
      <c r="D125" s="7">
        <f t="shared" si="17"/>
        <v>4.6734781342710273E-2</v>
      </c>
      <c r="E125" s="8">
        <f t="shared" si="23"/>
        <v>6.1437256986844026E-6</v>
      </c>
      <c r="F125" s="7">
        <f t="shared" si="21"/>
        <v>2.8712567715760545E-7</v>
      </c>
      <c r="G125" s="7">
        <f t="shared" si="22"/>
        <v>9197.5671055513048</v>
      </c>
      <c r="H125" s="3">
        <f t="shared" si="16"/>
        <v>1</v>
      </c>
      <c r="I125" s="13">
        <f t="shared" si="24"/>
        <v>0</v>
      </c>
    </row>
    <row r="126" spans="1:9" ht="15.75" customHeight="1">
      <c r="A126" s="1">
        <f t="shared" si="19"/>
        <v>103</v>
      </c>
      <c r="B126" s="1"/>
      <c r="C126" s="6">
        <f t="shared" si="25"/>
        <v>0.1</v>
      </c>
      <c r="D126" s="7">
        <f t="shared" si="17"/>
        <v>4.2061303208439246E-2</v>
      </c>
      <c r="E126" s="8">
        <f t="shared" si="23"/>
        <v>5.4586634373028822E-6</v>
      </c>
      <c r="F126" s="7">
        <f t="shared" si="21"/>
        <v>2.2959849794921772E-7</v>
      </c>
      <c r="G126" s="7">
        <f t="shared" si="22"/>
        <v>9197.5671057809031</v>
      </c>
      <c r="H126" s="3">
        <f t="shared" si="16"/>
        <v>1</v>
      </c>
      <c r="I126" s="13">
        <f t="shared" si="24"/>
        <v>0</v>
      </c>
    </row>
    <row r="127" spans="1:9" ht="15.75" customHeight="1">
      <c r="A127" s="1">
        <f t="shared" si="19"/>
        <v>104</v>
      </c>
      <c r="B127" s="1"/>
      <c r="C127" s="6">
        <f t="shared" si="25"/>
        <v>0.1</v>
      </c>
      <c r="D127" s="7">
        <f t="shared" si="17"/>
        <v>3.7855172887595323E-2</v>
      </c>
      <c r="E127" s="8">
        <f t="shared" si="23"/>
        <v>4.84998972661296E-6</v>
      </c>
      <c r="F127" s="7">
        <f t="shared" si="21"/>
        <v>1.8359719960399477E-7</v>
      </c>
      <c r="G127" s="7">
        <f t="shared" si="22"/>
        <v>9197.567105964501</v>
      </c>
      <c r="H127" s="3">
        <f t="shared" si="16"/>
        <v>1</v>
      </c>
      <c r="I127" s="13">
        <f t="shared" si="24"/>
        <v>0</v>
      </c>
    </row>
    <row r="128" spans="1:9" ht="15.75" customHeight="1">
      <c r="A128" s="1">
        <f t="shared" si="19"/>
        <v>105</v>
      </c>
      <c r="B128" s="1"/>
      <c r="C128" s="6">
        <f t="shared" si="25"/>
        <v>0.1</v>
      </c>
      <c r="D128" s="7">
        <f t="shared" si="17"/>
        <v>3.4069655598835791E-2</v>
      </c>
      <c r="E128" s="8">
        <f t="shared" si="23"/>
        <v>4.3091867850848185E-6</v>
      </c>
      <c r="F128" s="7">
        <f t="shared" si="21"/>
        <v>1.4681250967889418E-7</v>
      </c>
      <c r="G128" s="7">
        <f t="shared" si="22"/>
        <v>9197.5671061113135</v>
      </c>
      <c r="H128" s="3">
        <f t="shared" si="16"/>
        <v>1</v>
      </c>
      <c r="I128" s="13">
        <f t="shared" si="24"/>
        <v>0</v>
      </c>
    </row>
    <row r="129" spans="1:9" ht="15.75" customHeight="1">
      <c r="A129" s="1">
        <f t="shared" si="19"/>
        <v>106</v>
      </c>
      <c r="B129" s="1"/>
      <c r="C129" s="6">
        <f t="shared" si="25"/>
        <v>0.1</v>
      </c>
      <c r="D129" s="7">
        <f t="shared" si="17"/>
        <v>3.0662690038952212E-2</v>
      </c>
      <c r="E129" s="8">
        <f t="shared" si="23"/>
        <v>3.8286866149132119E-6</v>
      </c>
      <c r="F129" s="7">
        <f t="shared" si="21"/>
        <v>1.1739783092936901E-7</v>
      </c>
      <c r="G129" s="7">
        <f t="shared" si="22"/>
        <v>9197.5671062287111</v>
      </c>
      <c r="H129" s="3">
        <f t="shared" si="16"/>
        <v>1</v>
      </c>
      <c r="I129" s="13">
        <f t="shared" si="24"/>
        <v>0</v>
      </c>
    </row>
    <row r="130" spans="1:9" ht="15.75" customHeight="1">
      <c r="A130" s="1">
        <f t="shared" si="19"/>
        <v>107</v>
      </c>
      <c r="B130" s="1"/>
      <c r="C130" s="6">
        <f t="shared" si="25"/>
        <v>0.1</v>
      </c>
      <c r="D130" s="7">
        <f t="shared" si="17"/>
        <v>2.7596421035056991E-2</v>
      </c>
      <c r="E130" s="8">
        <f t="shared" si="23"/>
        <v>3.4017650954359906E-6</v>
      </c>
      <c r="F130" s="7">
        <f t="shared" si="21"/>
        <v>9.387654183601243E-8</v>
      </c>
      <c r="G130" s="7">
        <f t="shared" si="22"/>
        <v>9197.5671063225873</v>
      </c>
      <c r="H130" s="3">
        <f t="shared" si="16"/>
        <v>1</v>
      </c>
      <c r="I130" s="13">
        <f t="shared" si="24"/>
        <v>0</v>
      </c>
    </row>
    <row r="131" spans="1:9" ht="15.75" customHeight="1">
      <c r="A131" s="1">
        <f t="shared" si="19"/>
        <v>108</v>
      </c>
      <c r="B131" s="1"/>
      <c r="C131" s="6">
        <f t="shared" si="25"/>
        <v>0.1</v>
      </c>
      <c r="D131" s="7">
        <f t="shared" si="17"/>
        <v>2.4836778931551291E-2</v>
      </c>
      <c r="E131" s="8">
        <f t="shared" si="23"/>
        <v>3.0224478857716508E-6</v>
      </c>
      <c r="F131" s="7">
        <f t="shared" si="21"/>
        <v>7.5067869971045078E-8</v>
      </c>
      <c r="G131" s="7">
        <f t="shared" si="22"/>
        <v>9197.5671063976552</v>
      </c>
      <c r="H131" s="3">
        <f t="shared" si="16"/>
        <v>1</v>
      </c>
      <c r="I131" s="13">
        <f t="shared" si="24"/>
        <v>0</v>
      </c>
    </row>
    <row r="132" spans="1:9" ht="15.75" customHeight="1">
      <c r="A132" s="1">
        <f t="shared" si="19"/>
        <v>109</v>
      </c>
      <c r="B132" s="1"/>
      <c r="C132" s="6">
        <f t="shared" si="25"/>
        <v>0.1</v>
      </c>
      <c r="D132" s="7">
        <f t="shared" si="17"/>
        <v>2.2353101038396161E-2</v>
      </c>
      <c r="E132" s="8">
        <f t="shared" si="23"/>
        <v>2.6854268198770795E-6</v>
      </c>
      <c r="F132" s="7">
        <f t="shared" si="21"/>
        <v>6.0027617035931244E-8</v>
      </c>
      <c r="G132" s="7">
        <f t="shared" si="22"/>
        <v>9197.5671064576836</v>
      </c>
      <c r="H132" s="3">
        <f t="shared" si="16"/>
        <v>1</v>
      </c>
      <c r="I132" s="13">
        <f t="shared" si="24"/>
        <v>0</v>
      </c>
    </row>
    <row r="133" spans="1:9" ht="15.75" customHeight="1">
      <c r="A133" s="1">
        <f t="shared" si="19"/>
        <v>110</v>
      </c>
      <c r="B133" s="1"/>
      <c r="C133" s="6">
        <f t="shared" si="25"/>
        <v>0.1</v>
      </c>
      <c r="D133" s="7">
        <f t="shared" si="17"/>
        <v>2.0117790934556547E-2</v>
      </c>
      <c r="E133" s="8">
        <f t="shared" si="23"/>
        <v>2.3859856240578198E-6</v>
      </c>
      <c r="F133" s="7">
        <f t="shared" si="21"/>
        <v>4.8000759957652651E-8</v>
      </c>
      <c r="G133" s="7">
        <f t="shared" si="22"/>
        <v>9197.5671065056849</v>
      </c>
      <c r="H133" s="3">
        <f t="shared" ref="H133:H173" si="26">IF(F133&lt;1,1,0)</f>
        <v>1</v>
      </c>
      <c r="I133" s="13">
        <f t="shared" si="24"/>
        <v>0</v>
      </c>
    </row>
    <row r="134" spans="1:9" ht="15.75" customHeight="1">
      <c r="A134" s="1">
        <f t="shared" si="19"/>
        <v>111</v>
      </c>
      <c r="B134" s="1"/>
      <c r="C134" s="6">
        <f t="shared" si="25"/>
        <v>0.1</v>
      </c>
      <c r="D134" s="7">
        <f t="shared" si="17"/>
        <v>1.8106011841100892E-2</v>
      </c>
      <c r="E134" s="8">
        <f t="shared" si="23"/>
        <v>2.1199339174214314E-6</v>
      </c>
      <c r="F134" s="7">
        <f t="shared" si="21"/>
        <v>3.8383548611183839E-8</v>
      </c>
      <c r="G134" s="7">
        <f t="shared" si="22"/>
        <v>9197.5671065440692</v>
      </c>
      <c r="H134" s="3">
        <f t="shared" si="26"/>
        <v>1</v>
      </c>
      <c r="I134" s="13">
        <f t="shared" si="24"/>
        <v>0</v>
      </c>
    </row>
    <row r="135" spans="1:9" ht="15.75" customHeight="1">
      <c r="A135" s="1">
        <f t="shared" si="19"/>
        <v>112</v>
      </c>
      <c r="B135" s="1"/>
      <c r="C135" s="6">
        <f t="shared" si="25"/>
        <v>0.1</v>
      </c>
      <c r="D135" s="7">
        <f t="shared" si="17"/>
        <v>1.6295410656990802E-2</v>
      </c>
      <c r="E135" s="8">
        <f t="shared" si="23"/>
        <v>1.8835485716760843E-6</v>
      </c>
      <c r="F135" s="7">
        <f t="shared" si="21"/>
        <v>3.0693197467850266E-8</v>
      </c>
      <c r="G135" s="7">
        <f t="shared" si="22"/>
        <v>9197.5671065747629</v>
      </c>
      <c r="H135" s="3">
        <f t="shared" si="26"/>
        <v>1</v>
      </c>
      <c r="I135" s="13">
        <f t="shared" si="24"/>
        <v>0</v>
      </c>
    </row>
    <row r="136" spans="1:9" ht="15.75" customHeight="1">
      <c r="A136" s="1">
        <f t="shared" si="19"/>
        <v>113</v>
      </c>
      <c r="B136" s="1"/>
      <c r="C136" s="6">
        <f t="shared" si="25"/>
        <v>0.1</v>
      </c>
      <c r="D136" s="7">
        <f t="shared" si="17"/>
        <v>1.4665869591291722E-2</v>
      </c>
      <c r="E136" s="8">
        <f t="shared" si="23"/>
        <v>1.6735216096633338E-6</v>
      </c>
      <c r="F136" s="7">
        <f t="shared" si="21"/>
        <v>2.4543649685531063E-8</v>
      </c>
      <c r="G136" s="7">
        <f t="shared" si="22"/>
        <v>9197.5671065993065</v>
      </c>
      <c r="H136" s="3">
        <f t="shared" si="26"/>
        <v>1</v>
      </c>
      <c r="I136" s="13">
        <f t="shared" si="24"/>
        <v>0</v>
      </c>
    </row>
    <row r="137" spans="1:9" ht="15.75" customHeight="1">
      <c r="A137" s="1">
        <f t="shared" si="19"/>
        <v>114</v>
      </c>
      <c r="B137" s="1"/>
      <c r="C137" s="6">
        <f t="shared" si="25"/>
        <v>0.1</v>
      </c>
      <c r="D137" s="7">
        <f t="shared" si="17"/>
        <v>1.3199282632162549E-2</v>
      </c>
      <c r="E137" s="8">
        <f t="shared" si="23"/>
        <v>1.4869139135169566E-6</v>
      </c>
      <c r="F137" s="7">
        <f t="shared" si="21"/>
        <v>1.9626196994205212E-8</v>
      </c>
      <c r="G137" s="7">
        <f t="shared" si="22"/>
        <v>9197.5671066189334</v>
      </c>
      <c r="H137" s="3">
        <f t="shared" si="26"/>
        <v>1</v>
      </c>
      <c r="I137" s="13">
        <f t="shared" si="24"/>
        <v>0</v>
      </c>
    </row>
    <row r="138" spans="1:9" ht="15.75" customHeight="1">
      <c r="A138" s="1">
        <f t="shared" si="19"/>
        <v>115</v>
      </c>
      <c r="B138" s="1"/>
      <c r="C138" s="6">
        <f t="shared" si="25"/>
        <v>0.1</v>
      </c>
      <c r="D138" s="7">
        <f t="shared" si="17"/>
        <v>1.1879354368946295E-2</v>
      </c>
      <c r="E138" s="8">
        <f t="shared" si="23"/>
        <v>1.321114094639678E-6</v>
      </c>
      <c r="F138" s="7">
        <f t="shared" si="21"/>
        <v>1.569398249203439E-8</v>
      </c>
      <c r="G138" s="7">
        <f t="shared" si="22"/>
        <v>9197.5671066346276</v>
      </c>
      <c r="H138" s="3">
        <f t="shared" si="26"/>
        <v>1</v>
      </c>
      <c r="I138" s="13">
        <f t="shared" si="24"/>
        <v>0</v>
      </c>
    </row>
    <row r="139" spans="1:9" ht="15.75" customHeight="1">
      <c r="A139" s="1">
        <f t="shared" si="19"/>
        <v>116</v>
      </c>
      <c r="B139" s="1"/>
      <c r="C139" s="6">
        <f t="shared" si="25"/>
        <v>0.1</v>
      </c>
      <c r="D139" s="7">
        <f t="shared" si="17"/>
        <v>1.0691418932051666E-2</v>
      </c>
      <c r="E139" s="8">
        <f t="shared" si="23"/>
        <v>1.1738019499241905E-6</v>
      </c>
      <c r="F139" s="7">
        <f t="shared" si="21"/>
        <v>1.2549608389898653E-8</v>
      </c>
      <c r="G139" s="7">
        <f t="shared" si="22"/>
        <v>9197.5671066471768</v>
      </c>
      <c r="H139" s="3">
        <f t="shared" si="26"/>
        <v>1</v>
      </c>
      <c r="I139" s="13">
        <f t="shared" si="24"/>
        <v>0</v>
      </c>
    </row>
    <row r="140" spans="1:9" ht="15.75" customHeight="1">
      <c r="A140" s="1">
        <f t="shared" si="19"/>
        <v>117</v>
      </c>
      <c r="B140" s="1"/>
      <c r="C140" s="6">
        <f t="shared" si="25"/>
        <v>0.1</v>
      </c>
      <c r="D140" s="7">
        <f t="shared" si="17"/>
        <v>9.6222770388464992E-3</v>
      </c>
      <c r="E140" s="8">
        <f t="shared" si="23"/>
        <v>1.0429159928246922E-6</v>
      </c>
      <c r="F140" s="7">
        <f t="shared" si="21"/>
        <v>1.0035226611202836E-8</v>
      </c>
      <c r="G140" s="7">
        <f t="shared" si="22"/>
        <v>9197.5671066572122</v>
      </c>
      <c r="H140" s="3">
        <f t="shared" si="26"/>
        <v>1</v>
      </c>
      <c r="I140" s="13">
        <f t="shared" si="24"/>
        <v>0</v>
      </c>
    </row>
    <row r="141" spans="1:9" ht="15.75" customHeight="1">
      <c r="A141" s="1">
        <f t="shared" si="19"/>
        <v>118</v>
      </c>
      <c r="B141" s="1"/>
      <c r="C141" s="6">
        <f t="shared" si="25"/>
        <v>0.1</v>
      </c>
      <c r="D141" s="7">
        <f t="shared" si="17"/>
        <v>8.6600493349618494E-3</v>
      </c>
      <c r="E141" s="8">
        <f t="shared" si="23"/>
        <v>9.2662460490865644E-7</v>
      </c>
      <c r="F141" s="7">
        <f t="shared" si="21"/>
        <v>8.0246147934984964E-9</v>
      </c>
      <c r="G141" s="7">
        <f t="shared" si="22"/>
        <v>9197.5671066652376</v>
      </c>
      <c r="H141" s="3">
        <f t="shared" si="26"/>
        <v>1</v>
      </c>
      <c r="I141" s="13">
        <f t="shared" si="24"/>
        <v>0</v>
      </c>
    </row>
    <row r="142" spans="1:9" ht="15.75" customHeight="1">
      <c r="A142" s="1">
        <f t="shared" si="19"/>
        <v>119</v>
      </c>
      <c r="B142" s="1"/>
      <c r="C142" s="6">
        <f t="shared" si="25"/>
        <v>0.1</v>
      </c>
      <c r="D142" s="7">
        <f t="shared" si="17"/>
        <v>7.7940444014656645E-3</v>
      </c>
      <c r="E142" s="8">
        <f t="shared" si="23"/>
        <v>8.2330040418361218E-7</v>
      </c>
      <c r="F142" s="7">
        <f t="shared" si="21"/>
        <v>6.4168399059517009E-9</v>
      </c>
      <c r="G142" s="7">
        <f t="shared" si="22"/>
        <v>9197.567106671655</v>
      </c>
      <c r="H142" s="3">
        <f t="shared" si="26"/>
        <v>1</v>
      </c>
      <c r="I142" s="13">
        <f t="shared" si="24"/>
        <v>0</v>
      </c>
    </row>
    <row r="143" spans="1:9" ht="15.75" customHeight="1">
      <c r="A143" s="1">
        <f t="shared" si="19"/>
        <v>120</v>
      </c>
      <c r="B143" s="1"/>
      <c r="C143" s="6">
        <f t="shared" si="25"/>
        <v>0.1</v>
      </c>
      <c r="D143" s="7">
        <f t="shared" si="17"/>
        <v>7.0146399613190986E-3</v>
      </c>
      <c r="E143" s="8">
        <f t="shared" si="23"/>
        <v>7.3149747150920713E-7</v>
      </c>
      <c r="F143" s="7">
        <f t="shared" si="21"/>
        <v>5.1311913952523633E-9</v>
      </c>
      <c r="G143" s="7">
        <f t="shared" si="22"/>
        <v>9197.5671066767864</v>
      </c>
      <c r="H143" s="3">
        <f t="shared" si="26"/>
        <v>1</v>
      </c>
      <c r="I143" s="13">
        <f t="shared" si="24"/>
        <v>0</v>
      </c>
    </row>
    <row r="144" spans="1:9" ht="15.75" customHeight="1">
      <c r="A144" s="1">
        <f t="shared" si="19"/>
        <v>121</v>
      </c>
      <c r="B144" s="1"/>
      <c r="C144" s="6">
        <f t="shared" si="25"/>
        <v>0.1</v>
      </c>
      <c r="D144" s="7">
        <f t="shared" si="17"/>
        <v>6.3131759651871887E-3</v>
      </c>
      <c r="E144" s="8">
        <f t="shared" si="23"/>
        <v>6.4993111640089521E-7</v>
      </c>
      <c r="F144" s="7">
        <f t="shared" si="21"/>
        <v>4.1031295030894091E-9</v>
      </c>
      <c r="G144" s="7">
        <f t="shared" si="22"/>
        <v>9197.56710668089</v>
      </c>
      <c r="H144" s="3">
        <f t="shared" si="26"/>
        <v>1</v>
      </c>
      <c r="I144" s="13">
        <f t="shared" si="24"/>
        <v>0</v>
      </c>
    </row>
    <row r="145" spans="1:9" ht="15.75" customHeight="1">
      <c r="A145" s="1">
        <f t="shared" si="19"/>
        <v>122</v>
      </c>
      <c r="B145" s="1"/>
      <c r="C145" s="6">
        <f t="shared" si="25"/>
        <v>0.1</v>
      </c>
      <c r="D145" s="7">
        <f t="shared" si="17"/>
        <v>5.6818583686684696E-3</v>
      </c>
      <c r="E145" s="8">
        <f t="shared" si="23"/>
        <v>5.7745989906787708E-7</v>
      </c>
      <c r="F145" s="7">
        <f t="shared" si="21"/>
        <v>3.2810453600892672E-9</v>
      </c>
      <c r="G145" s="7">
        <f t="shared" si="22"/>
        <v>9197.5671066841714</v>
      </c>
      <c r="H145" s="3">
        <f t="shared" si="26"/>
        <v>1</v>
      </c>
      <c r="I145" s="13">
        <f t="shared" si="24"/>
        <v>0</v>
      </c>
    </row>
    <row r="146" spans="1:9" ht="15.75" customHeight="1">
      <c r="A146" s="1">
        <f t="shared" si="19"/>
        <v>123</v>
      </c>
      <c r="B146" s="1"/>
      <c r="C146" s="6">
        <f t="shared" si="25"/>
        <v>0.1</v>
      </c>
      <c r="D146" s="7">
        <f t="shared" si="17"/>
        <v>5.1136725318016224E-3</v>
      </c>
      <c r="E146" s="8">
        <f t="shared" si="23"/>
        <v>5.1306965710162273E-7</v>
      </c>
      <c r="F146" s="7">
        <f t="shared" si="21"/>
        <v>2.6236702124214453E-9</v>
      </c>
      <c r="G146" s="7">
        <f t="shared" si="22"/>
        <v>9197.5671066867944</v>
      </c>
      <c r="H146" s="3">
        <f t="shared" si="26"/>
        <v>1</v>
      </c>
      <c r="I146" s="13">
        <f t="shared" si="24"/>
        <v>0</v>
      </c>
    </row>
    <row r="147" spans="1:9" ht="15.75" customHeight="1">
      <c r="A147" s="1">
        <f t="shared" si="19"/>
        <v>124</v>
      </c>
      <c r="B147" s="1"/>
      <c r="C147" s="6">
        <f t="shared" si="25"/>
        <v>0.1</v>
      </c>
      <c r="D147" s="7">
        <f t="shared" si="17"/>
        <v>4.6023052786214602E-3</v>
      </c>
      <c r="E147" s="8">
        <f t="shared" si="23"/>
        <v>4.5585931328442737E-7</v>
      </c>
      <c r="F147" s="7">
        <f t="shared" si="21"/>
        <v>2.0980037238376739E-9</v>
      </c>
      <c r="G147" s="7">
        <f t="shared" si="22"/>
        <v>9197.5671066888917</v>
      </c>
      <c r="H147" s="3">
        <f t="shared" si="26"/>
        <v>1</v>
      </c>
      <c r="I147" s="13">
        <f t="shared" si="24"/>
        <v>0</v>
      </c>
    </row>
    <row r="148" spans="1:9" ht="15.75" customHeight="1">
      <c r="A148" s="1">
        <f t="shared" si="19"/>
        <v>125</v>
      </c>
      <c r="B148" s="1"/>
      <c r="C148" s="6">
        <f t="shared" si="25"/>
        <v>0.1</v>
      </c>
      <c r="D148" s="7">
        <f t="shared" si="17"/>
        <v>4.142074750759314E-3</v>
      </c>
      <c r="E148" s="8">
        <f t="shared" si="23"/>
        <v>4.050282659124191E-7</v>
      </c>
      <c r="F148" s="7">
        <f t="shared" si="21"/>
        <v>1.6776573535796605E-9</v>
      </c>
      <c r="G148" s="7">
        <f t="shared" si="22"/>
        <v>9197.5671066905688</v>
      </c>
      <c r="H148" s="3">
        <f t="shared" si="26"/>
        <v>1</v>
      </c>
      <c r="I148" s="13">
        <f t="shared" si="24"/>
        <v>0</v>
      </c>
    </row>
    <row r="149" spans="1:9" ht="15.75" customHeight="1">
      <c r="A149" s="1">
        <f t="shared" si="19"/>
        <v>126</v>
      </c>
      <c r="B149" s="1"/>
      <c r="C149" s="6">
        <f t="shared" si="25"/>
        <v>0.1</v>
      </c>
      <c r="D149" s="7">
        <f t="shared" si="17"/>
        <v>3.7278672756833825E-3</v>
      </c>
      <c r="E149" s="8">
        <f t="shared" si="23"/>
        <v>3.59865185173184E-7</v>
      </c>
      <c r="F149" s="7">
        <f t="shared" si="21"/>
        <v>1.3415296474648535E-9</v>
      </c>
      <c r="G149" s="7">
        <f t="shared" si="22"/>
        <v>9197.5671066919112</v>
      </c>
      <c r="H149" s="3">
        <f t="shared" si="26"/>
        <v>1</v>
      </c>
      <c r="I149" s="13">
        <f t="shared" si="24"/>
        <v>0</v>
      </c>
    </row>
    <row r="150" spans="1:9" ht="15.75" customHeight="1">
      <c r="A150" s="1">
        <f t="shared" si="19"/>
        <v>127</v>
      </c>
      <c r="B150" s="1"/>
      <c r="C150" s="6">
        <f t="shared" si="25"/>
        <v>0.1</v>
      </c>
      <c r="D150" s="7">
        <f t="shared" si="17"/>
        <v>3.3550805481150445E-3</v>
      </c>
      <c r="E150" s="8">
        <f t="shared" si="23"/>
        <v>3.1973805879447733E-7</v>
      </c>
      <c r="F150" s="7">
        <f t="shared" si="21"/>
        <v>1.0727469415534153E-9</v>
      </c>
      <c r="G150" s="7">
        <f t="shared" si="22"/>
        <v>9197.5671066929845</v>
      </c>
      <c r="H150" s="3">
        <f t="shared" si="26"/>
        <v>1</v>
      </c>
      <c r="I150" s="13">
        <f t="shared" si="24"/>
        <v>0</v>
      </c>
    </row>
    <row r="151" spans="1:9" ht="15.75" customHeight="1">
      <c r="A151" s="1">
        <f t="shared" si="19"/>
        <v>128</v>
      </c>
      <c r="B151" s="1"/>
      <c r="C151" s="6">
        <f t="shared" si="25"/>
        <v>0.1</v>
      </c>
      <c r="D151" s="7">
        <f t="shared" si="17"/>
        <v>3.0195724933035403E-3</v>
      </c>
      <c r="E151" s="8">
        <f t="shared" ref="E151:E173" si="27">1/((1+$C$18)^(A150+0.5))</f>
        <v>2.8408534766279657E-7</v>
      </c>
      <c r="F151" s="7">
        <f t="shared" si="21"/>
        <v>8.5781630155315371E-10</v>
      </c>
      <c r="G151" s="7">
        <f t="shared" si="22"/>
        <v>9197.567106693843</v>
      </c>
      <c r="H151" s="3">
        <f t="shared" si="26"/>
        <v>1</v>
      </c>
      <c r="I151" s="13">
        <f t="shared" si="24"/>
        <v>0</v>
      </c>
    </row>
    <row r="152" spans="1:9" ht="15.75" customHeight="1">
      <c r="A152" s="1">
        <f t="shared" si="19"/>
        <v>129</v>
      </c>
      <c r="B152" s="1"/>
      <c r="C152" s="6">
        <f t="shared" si="25"/>
        <v>0.1</v>
      </c>
      <c r="D152" s="7">
        <f t="shared" si="17"/>
        <v>2.7176152439731863E-3</v>
      </c>
      <c r="E152" s="8">
        <f t="shared" si="27"/>
        <v>2.5240812764353281E-7</v>
      </c>
      <c r="F152" s="7">
        <f t="shared" si="21"/>
        <v>6.8594817538679455E-10</v>
      </c>
      <c r="G152" s="7">
        <f t="shared" si="22"/>
        <v>9197.5671066945288</v>
      </c>
      <c r="H152" s="3">
        <f t="shared" si="26"/>
        <v>1</v>
      </c>
      <c r="I152" s="13">
        <f t="shared" si="24"/>
        <v>0</v>
      </c>
    </row>
    <row r="153" spans="1:9" ht="15.75" customHeight="1">
      <c r="A153" s="1">
        <f t="shared" si="19"/>
        <v>130</v>
      </c>
      <c r="B153" s="1"/>
      <c r="C153" s="6">
        <f t="shared" si="25"/>
        <v>0.1</v>
      </c>
      <c r="D153" s="7">
        <f t="shared" ref="D153:D173" si="28">D152*(1-$C153)</f>
        <v>2.4458537195758676E-3</v>
      </c>
      <c r="E153" s="8">
        <f t="shared" si="27"/>
        <v>2.2426310763530255E-7</v>
      </c>
      <c r="F153" s="7">
        <f t="shared" si="21"/>
        <v>5.4851475597344795E-10</v>
      </c>
      <c r="G153" s="7">
        <f t="shared" si="22"/>
        <v>9197.5671066950781</v>
      </c>
      <c r="H153" s="3">
        <f t="shared" si="26"/>
        <v>1</v>
      </c>
      <c r="I153" s="13">
        <f t="shared" si="24"/>
        <v>0</v>
      </c>
    </row>
    <row r="154" spans="1:9" ht="15.75" customHeight="1">
      <c r="A154" s="1">
        <f t="shared" ref="A154:A173" si="29">A153+1</f>
        <v>131</v>
      </c>
      <c r="B154" s="1"/>
      <c r="C154" s="6">
        <f t="shared" si="25"/>
        <v>0.1</v>
      </c>
      <c r="D154" s="7">
        <f t="shared" si="28"/>
        <v>2.2012683476182811E-3</v>
      </c>
      <c r="E154" s="8">
        <f t="shared" si="27"/>
        <v>1.9925642615308988E-7</v>
      </c>
      <c r="F154" s="7">
        <f t="shared" si="21"/>
        <v>4.3861686395033621E-10</v>
      </c>
      <c r="G154" s="7">
        <f t="shared" si="22"/>
        <v>9197.5671066955165</v>
      </c>
      <c r="H154" s="3">
        <f t="shared" si="26"/>
        <v>1</v>
      </c>
      <c r="I154" s="13">
        <f t="shared" si="24"/>
        <v>0</v>
      </c>
    </row>
    <row r="155" spans="1:9" ht="15.75" customHeight="1">
      <c r="A155" s="1">
        <f t="shared" si="29"/>
        <v>132</v>
      </c>
      <c r="B155" s="1"/>
      <c r="C155" s="6">
        <f t="shared" ref="C155:C173" si="30">IF(($A155+$C$19)=2,$C$14,IF(($A155+$C$19)=3,$C$15,$C$16))</f>
        <v>0.1</v>
      </c>
      <c r="D155" s="7">
        <f t="shared" si="28"/>
        <v>1.9811415128564531E-3</v>
      </c>
      <c r="E155" s="8">
        <f t="shared" si="27"/>
        <v>1.7703813962957765E-7</v>
      </c>
      <c r="F155" s="7">
        <f t="shared" si="21"/>
        <v>3.5073760777903347E-10</v>
      </c>
      <c r="G155" s="7">
        <f t="shared" si="22"/>
        <v>9197.5671066958676</v>
      </c>
      <c r="H155" s="3">
        <f t="shared" si="26"/>
        <v>1</v>
      </c>
      <c r="I155" s="13">
        <f t="shared" si="24"/>
        <v>0</v>
      </c>
    </row>
    <row r="156" spans="1:9" ht="15.75" customHeight="1">
      <c r="A156" s="1">
        <f t="shared" si="29"/>
        <v>133</v>
      </c>
      <c r="B156" s="1"/>
      <c r="C156" s="6">
        <f t="shared" si="30"/>
        <v>0.1</v>
      </c>
      <c r="D156" s="7">
        <f t="shared" si="28"/>
        <v>1.7830273615708078E-3</v>
      </c>
      <c r="E156" s="8">
        <f t="shared" si="27"/>
        <v>1.5729732530393405E-7</v>
      </c>
      <c r="F156" s="7">
        <f t="shared" si="21"/>
        <v>2.8046543491881858E-10</v>
      </c>
      <c r="G156" s="7">
        <f t="shared" si="22"/>
        <v>9197.5671066961477</v>
      </c>
      <c r="H156" s="3">
        <f t="shared" si="26"/>
        <v>1</v>
      </c>
      <c r="I156" s="13">
        <f t="shared" si="24"/>
        <v>0</v>
      </c>
    </row>
    <row r="157" spans="1:9" ht="15.75" customHeight="1">
      <c r="A157" s="1">
        <f t="shared" si="29"/>
        <v>134</v>
      </c>
      <c r="B157" s="1"/>
      <c r="C157" s="6">
        <f t="shared" si="30"/>
        <v>0.1</v>
      </c>
      <c r="D157" s="7">
        <f t="shared" si="28"/>
        <v>1.604724625413727E-3</v>
      </c>
      <c r="E157" s="8">
        <f t="shared" si="27"/>
        <v>1.3975773016786684E-7</v>
      </c>
      <c r="F157" s="7">
        <f t="shared" si="21"/>
        <v>2.2427267119230283E-10</v>
      </c>
      <c r="G157" s="7">
        <f t="shared" si="22"/>
        <v>9197.5671066963714</v>
      </c>
      <c r="H157" s="3">
        <f t="shared" si="26"/>
        <v>1</v>
      </c>
      <c r="I157" s="13">
        <f t="shared" si="24"/>
        <v>0</v>
      </c>
    </row>
    <row r="158" spans="1:9" ht="15.75" customHeight="1">
      <c r="A158" s="1">
        <f t="shared" si="29"/>
        <v>135</v>
      </c>
      <c r="B158" s="1"/>
      <c r="C158" s="6">
        <f t="shared" si="30"/>
        <v>0.1</v>
      </c>
      <c r="D158" s="7">
        <f t="shared" si="28"/>
        <v>1.4442521628723543E-3</v>
      </c>
      <c r="E158" s="8">
        <f t="shared" si="27"/>
        <v>1.2417390508029026E-7</v>
      </c>
      <c r="F158" s="7">
        <f t="shared" si="21"/>
        <v>1.7933843098451565E-10</v>
      </c>
      <c r="G158" s="7">
        <f t="shared" si="22"/>
        <v>9197.5671066965515</v>
      </c>
      <c r="H158" s="3">
        <f t="shared" si="26"/>
        <v>1</v>
      </c>
      <c r="I158" s="13">
        <f t="shared" si="24"/>
        <v>0</v>
      </c>
    </row>
    <row r="159" spans="1:9" ht="15.75" customHeight="1">
      <c r="A159" s="1">
        <f t="shared" si="29"/>
        <v>136</v>
      </c>
      <c r="B159" s="1"/>
      <c r="C159" s="6">
        <f t="shared" si="30"/>
        <v>0.1</v>
      </c>
      <c r="D159" s="7">
        <f t="shared" si="28"/>
        <v>1.2998269465851189E-3</v>
      </c>
      <c r="E159" s="8">
        <f t="shared" si="27"/>
        <v>1.1032776995139078E-7</v>
      </c>
      <c r="F159" s="7">
        <f t="shared" si="21"/>
        <v>1.4340700833946172E-10</v>
      </c>
      <c r="G159" s="7">
        <f t="shared" si="22"/>
        <v>9197.5671066966952</v>
      </c>
      <c r="H159" s="3">
        <f t="shared" si="26"/>
        <v>1</v>
      </c>
      <c r="I159" s="13">
        <f t="shared" si="24"/>
        <v>0</v>
      </c>
    </row>
    <row r="160" spans="1:9" ht="15.75" customHeight="1">
      <c r="A160" s="1">
        <f t="shared" si="29"/>
        <v>137</v>
      </c>
      <c r="B160" s="1"/>
      <c r="C160" s="6">
        <f t="shared" si="30"/>
        <v>0.1</v>
      </c>
      <c r="D160" s="7">
        <f t="shared" si="28"/>
        <v>1.1698442519266071E-3</v>
      </c>
      <c r="E160" s="8">
        <f t="shared" si="27"/>
        <v>9.802556192926758E-8</v>
      </c>
      <c r="F160" s="7">
        <f t="shared" si="21"/>
        <v>1.1467464016482933E-10</v>
      </c>
      <c r="G160" s="7">
        <f t="shared" si="22"/>
        <v>9197.5671066968098</v>
      </c>
      <c r="H160" s="3">
        <f t="shared" si="26"/>
        <v>1</v>
      </c>
      <c r="I160" s="13">
        <f t="shared" si="24"/>
        <v>0</v>
      </c>
    </row>
    <row r="161" spans="1:9" ht="15.75" customHeight="1">
      <c r="A161" s="1">
        <f t="shared" si="29"/>
        <v>138</v>
      </c>
      <c r="B161" s="1"/>
      <c r="C161" s="6">
        <f t="shared" si="30"/>
        <v>0.1</v>
      </c>
      <c r="D161" s="7">
        <f t="shared" si="28"/>
        <v>1.0528598267339464E-3</v>
      </c>
      <c r="E161" s="8">
        <f t="shared" si="27"/>
        <v>8.7095123882068251E-8</v>
      </c>
      <c r="F161" s="7">
        <f t="shared" si="21"/>
        <v>9.1698957039845978E-11</v>
      </c>
      <c r="G161" s="7">
        <f t="shared" si="22"/>
        <v>9197.5671066969007</v>
      </c>
      <c r="H161" s="3">
        <f t="shared" si="26"/>
        <v>1</v>
      </c>
      <c r="I161" s="13">
        <f t="shared" si="24"/>
        <v>0</v>
      </c>
    </row>
    <row r="162" spans="1:9" ht="15.75" customHeight="1">
      <c r="A162" s="1">
        <f t="shared" si="29"/>
        <v>139</v>
      </c>
      <c r="B162" s="1"/>
      <c r="C162" s="6">
        <f t="shared" si="30"/>
        <v>0.1</v>
      </c>
      <c r="D162" s="7">
        <f t="shared" si="28"/>
        <v>9.4757384406055187E-4</v>
      </c>
      <c r="E162" s="8">
        <f t="shared" si="27"/>
        <v>7.7383495230624739E-8</v>
      </c>
      <c r="F162" s="7">
        <f t="shared" si="21"/>
        <v>7.3326576042524471E-11</v>
      </c>
      <c r="G162" s="7">
        <f t="shared" si="22"/>
        <v>9197.5671066969735</v>
      </c>
      <c r="H162" s="3">
        <f t="shared" si="26"/>
        <v>1</v>
      </c>
      <c r="I162" s="13">
        <f t="shared" si="24"/>
        <v>0</v>
      </c>
    </row>
    <row r="163" spans="1:9" ht="15.75" customHeight="1">
      <c r="A163" s="1">
        <f t="shared" si="29"/>
        <v>140</v>
      </c>
      <c r="B163" s="1"/>
      <c r="C163" s="6">
        <f t="shared" si="30"/>
        <v>0.1</v>
      </c>
      <c r="D163" s="7">
        <f t="shared" si="28"/>
        <v>8.528164596544967E-4</v>
      </c>
      <c r="E163" s="8">
        <f t="shared" si="27"/>
        <v>6.8754771417702928E-8</v>
      </c>
      <c r="F163" s="7">
        <f t="shared" si="21"/>
        <v>5.8635200744799587E-11</v>
      </c>
      <c r="G163" s="7">
        <f t="shared" si="22"/>
        <v>9197.5671066970317</v>
      </c>
      <c r="H163" s="3">
        <f t="shared" si="26"/>
        <v>1</v>
      </c>
      <c r="I163" s="13">
        <f t="shared" si="24"/>
        <v>0</v>
      </c>
    </row>
    <row r="164" spans="1:9" ht="15.75" customHeight="1">
      <c r="A164" s="1">
        <f t="shared" si="29"/>
        <v>141</v>
      </c>
      <c r="B164" s="1"/>
      <c r="C164" s="6">
        <f t="shared" si="30"/>
        <v>0.1</v>
      </c>
      <c r="D164" s="7">
        <f t="shared" si="28"/>
        <v>7.6753481368904708E-4</v>
      </c>
      <c r="E164" s="8">
        <f t="shared" si="27"/>
        <v>6.1088202059265296E-8</v>
      </c>
      <c r="F164" s="7">
        <f t="shared" si="21"/>
        <v>4.6887321786157052E-11</v>
      </c>
      <c r="G164" s="7">
        <f t="shared" si="22"/>
        <v>9197.567106697079</v>
      </c>
      <c r="H164" s="3">
        <f t="shared" si="26"/>
        <v>1</v>
      </c>
      <c r="I164" s="13">
        <f t="shared" si="24"/>
        <v>0</v>
      </c>
    </row>
    <row r="165" spans="1:9" ht="15.75" customHeight="1">
      <c r="A165" s="1">
        <f t="shared" si="29"/>
        <v>142</v>
      </c>
      <c r="B165" s="1"/>
      <c r="C165" s="6">
        <f t="shared" si="30"/>
        <v>0.1</v>
      </c>
      <c r="D165" s="7">
        <f t="shared" si="28"/>
        <v>6.9078133232014234E-4</v>
      </c>
      <c r="E165" s="8">
        <f t="shared" si="27"/>
        <v>5.4276501163274303E-8</v>
      </c>
      <c r="F165" s="7">
        <f t="shared" si="21"/>
        <v>3.749319378724238E-11</v>
      </c>
      <c r="G165" s="7">
        <f t="shared" si="22"/>
        <v>9197.5671066971172</v>
      </c>
      <c r="H165" s="3">
        <f t="shared" si="26"/>
        <v>1</v>
      </c>
      <c r="I165" s="13">
        <f t="shared" si="24"/>
        <v>0</v>
      </c>
    </row>
    <row r="166" spans="1:9" ht="15.75" customHeight="1">
      <c r="A166" s="1">
        <f t="shared" si="29"/>
        <v>143</v>
      </c>
      <c r="B166" s="1"/>
      <c r="C166" s="6">
        <f t="shared" si="30"/>
        <v>0.1</v>
      </c>
      <c r="D166" s="7">
        <f t="shared" si="28"/>
        <v>6.2170319908812807E-4</v>
      </c>
      <c r="E166" s="8">
        <f t="shared" si="27"/>
        <v>4.8224345769235224E-8</v>
      </c>
      <c r="F166" s="7">
        <f t="shared" si="21"/>
        <v>2.9981230038665571E-11</v>
      </c>
      <c r="G166" s="7">
        <f t="shared" si="22"/>
        <v>9197.5671066971463</v>
      </c>
      <c r="H166" s="3">
        <f t="shared" si="26"/>
        <v>1</v>
      </c>
      <c r="I166" s="13">
        <f t="shared" si="24"/>
        <v>0</v>
      </c>
    </row>
    <row r="167" spans="1:9" ht="15.75" customHeight="1">
      <c r="A167" s="1">
        <f t="shared" si="29"/>
        <v>144</v>
      </c>
      <c r="B167" s="1"/>
      <c r="C167" s="6">
        <f t="shared" si="30"/>
        <v>0.1</v>
      </c>
      <c r="D167" s="7">
        <f t="shared" si="28"/>
        <v>5.5953287917931524E-4</v>
      </c>
      <c r="E167" s="8">
        <f t="shared" si="27"/>
        <v>4.2847041998432109E-8</v>
      </c>
      <c r="F167" s="7">
        <f t="shared" si="21"/>
        <v>2.397432877369976E-11</v>
      </c>
      <c r="G167" s="7">
        <f t="shared" si="22"/>
        <v>9197.5671066971699</v>
      </c>
      <c r="H167" s="3">
        <f t="shared" si="26"/>
        <v>1</v>
      </c>
      <c r="I167" s="13">
        <f t="shared" si="24"/>
        <v>0</v>
      </c>
    </row>
    <row r="168" spans="1:9" ht="15.75" customHeight="1">
      <c r="A168" s="1">
        <f t="shared" si="29"/>
        <v>145</v>
      </c>
      <c r="B168" s="1"/>
      <c r="C168" s="6">
        <f t="shared" si="30"/>
        <v>0.1</v>
      </c>
      <c r="D168" s="7">
        <f t="shared" si="28"/>
        <v>5.035795912613837E-4</v>
      </c>
      <c r="E168" s="8">
        <f t="shared" si="27"/>
        <v>3.8069339847562912E-8</v>
      </c>
      <c r="F168" s="7">
        <f t="shared" si="21"/>
        <v>1.9170942600026439E-11</v>
      </c>
      <c r="G168" s="7">
        <f t="shared" si="22"/>
        <v>9197.56710669719</v>
      </c>
      <c r="H168" s="3">
        <f t="shared" si="26"/>
        <v>1</v>
      </c>
      <c r="I168" s="13">
        <f t="shared" si="24"/>
        <v>0</v>
      </c>
    </row>
    <row r="169" spans="1:9" ht="15.75" customHeight="1">
      <c r="A169" s="1">
        <f t="shared" si="29"/>
        <v>146</v>
      </c>
      <c r="B169" s="1"/>
      <c r="C169" s="6">
        <f t="shared" si="30"/>
        <v>0.1</v>
      </c>
      <c r="D169" s="7">
        <f t="shared" si="28"/>
        <v>4.5322163213524532E-4</v>
      </c>
      <c r="E169" s="8">
        <f t="shared" si="27"/>
        <v>3.3824380139993782E-8</v>
      </c>
      <c r="F169" s="7">
        <f t="shared" si="21"/>
        <v>1.5329940773010959E-11</v>
      </c>
      <c r="G169" s="7">
        <f t="shared" si="22"/>
        <v>9197.5671066972045</v>
      </c>
      <c r="H169" s="3">
        <f t="shared" si="26"/>
        <v>1</v>
      </c>
      <c r="I169" s="13">
        <f t="shared" si="24"/>
        <v>0</v>
      </c>
    </row>
    <row r="170" spans="1:9" ht="15.75" customHeight="1">
      <c r="A170" s="1">
        <f t="shared" si="29"/>
        <v>147</v>
      </c>
      <c r="B170" s="1"/>
      <c r="C170" s="6">
        <f t="shared" si="30"/>
        <v>0.1</v>
      </c>
      <c r="D170" s="7">
        <f t="shared" si="28"/>
        <v>4.0789946892172077E-4</v>
      </c>
      <c r="E170" s="8">
        <f t="shared" si="27"/>
        <v>3.0052758898261877E-8</v>
      </c>
      <c r="F170" s="7">
        <f t="shared" si="21"/>
        <v>1.2258504394233537E-11</v>
      </c>
      <c r="G170" s="7">
        <f t="shared" si="22"/>
        <v>9197.5671066972172</v>
      </c>
      <c r="H170" s="3">
        <f t="shared" si="26"/>
        <v>1</v>
      </c>
      <c r="I170" s="13">
        <f t="shared" si="24"/>
        <v>0</v>
      </c>
    </row>
    <row r="171" spans="1:9" ht="15.75" customHeight="1">
      <c r="A171" s="1">
        <f t="shared" si="29"/>
        <v>148</v>
      </c>
      <c r="B171" s="1"/>
      <c r="C171" s="6">
        <f t="shared" si="30"/>
        <v>0.1</v>
      </c>
      <c r="D171" s="7">
        <f t="shared" si="28"/>
        <v>3.6710952202954872E-4</v>
      </c>
      <c r="E171" s="8">
        <f t="shared" si="27"/>
        <v>2.6701696044657346E-8</v>
      </c>
      <c r="F171" s="7">
        <f t="shared" si="21"/>
        <v>9.8024468723324499E-12</v>
      </c>
      <c r="G171" s="7">
        <f t="shared" si="22"/>
        <v>9197.5671066972263</v>
      </c>
      <c r="H171" s="3">
        <f t="shared" si="26"/>
        <v>1</v>
      </c>
      <c r="I171" s="13">
        <f t="shared" si="24"/>
        <v>0</v>
      </c>
    </row>
    <row r="172" spans="1:9" ht="15.75" customHeight="1">
      <c r="A172" s="1">
        <f t="shared" si="29"/>
        <v>149</v>
      </c>
      <c r="B172" s="1"/>
      <c r="C172" s="6">
        <f t="shared" si="30"/>
        <v>0.1</v>
      </c>
      <c r="D172" s="7">
        <f t="shared" si="28"/>
        <v>3.3039856982659387E-4</v>
      </c>
      <c r="E172" s="8">
        <f t="shared" si="27"/>
        <v>2.372429679667473E-8</v>
      </c>
      <c r="F172" s="7">
        <f t="shared" si="21"/>
        <v>7.8384737317629729E-12</v>
      </c>
      <c r="G172" s="7">
        <f t="shared" si="22"/>
        <v>9197.5671066972336</v>
      </c>
      <c r="H172" s="3">
        <f t="shared" si="26"/>
        <v>1</v>
      </c>
      <c r="I172" s="13">
        <f t="shared" si="24"/>
        <v>0</v>
      </c>
    </row>
    <row r="173" spans="1:9" ht="15.75" customHeight="1">
      <c r="A173" s="1">
        <f t="shared" si="29"/>
        <v>150</v>
      </c>
      <c r="B173" s="1"/>
      <c r="C173" s="6">
        <f t="shared" si="30"/>
        <v>0.1</v>
      </c>
      <c r="D173" s="7">
        <f t="shared" si="28"/>
        <v>2.973587128439345E-4</v>
      </c>
      <c r="E173" s="8">
        <f t="shared" si="27"/>
        <v>2.1078895421301379E-8</v>
      </c>
      <c r="F173" s="7">
        <f t="shared" si="21"/>
        <v>6.2679932106500825E-12</v>
      </c>
      <c r="G173" s="7">
        <f t="shared" si="22"/>
        <v>9197.5671066972391</v>
      </c>
      <c r="H173" s="3">
        <f t="shared" si="26"/>
        <v>1</v>
      </c>
      <c r="I173" s="13">
        <f t="shared" si="24"/>
        <v>0</v>
      </c>
    </row>
    <row r="174" spans="1:9" ht="15.75" customHeight="1">
      <c r="A174" s="1"/>
      <c r="B174" s="1"/>
      <c r="C174" s="6"/>
      <c r="D174" s="7"/>
      <c r="E174" s="8"/>
      <c r="F174" s="7"/>
      <c r="G174" s="7"/>
    </row>
    <row r="175" spans="1:9" ht="15.75" customHeight="1">
      <c r="A175" s="1"/>
      <c r="B175" s="1"/>
      <c r="C175" s="6"/>
      <c r="D175" s="7"/>
      <c r="E175" s="8"/>
      <c r="F175" s="7"/>
      <c r="G175" s="7"/>
    </row>
    <row r="176" spans="1:9" ht="15.75" customHeight="1">
      <c r="A176" s="1"/>
      <c r="B176" s="1"/>
      <c r="C176" s="6"/>
      <c r="D176" s="7"/>
      <c r="E176" s="8"/>
      <c r="F176" s="7"/>
      <c r="G176" s="7"/>
    </row>
    <row r="177" spans="1:7" ht="15.75" customHeight="1">
      <c r="A177" s="1"/>
      <c r="B177" s="1"/>
      <c r="C177" s="6"/>
      <c r="D177" s="7"/>
      <c r="E177" s="8"/>
      <c r="F177" s="7"/>
      <c r="G177" s="7"/>
    </row>
    <row r="178" spans="1:7" ht="15.75" customHeight="1">
      <c r="A178" s="1"/>
      <c r="B178" s="1"/>
      <c r="C178" s="6"/>
      <c r="D178" s="7"/>
      <c r="E178" s="8"/>
      <c r="F178" s="7"/>
      <c r="G178" s="7"/>
    </row>
    <row r="179" spans="1:7" ht="15.75" customHeight="1">
      <c r="A179" s="1"/>
      <c r="B179" s="1"/>
      <c r="C179" s="6"/>
      <c r="D179" s="7"/>
      <c r="E179" s="8"/>
      <c r="F179" s="7"/>
      <c r="G179" s="7"/>
    </row>
    <row r="180" spans="1:7" ht="15.75" customHeight="1">
      <c r="A180" s="1"/>
      <c r="B180" s="1"/>
      <c r="C180" s="6"/>
      <c r="D180" s="7"/>
      <c r="E180" s="8"/>
      <c r="F180" s="7"/>
      <c r="G180" s="7"/>
    </row>
    <row r="181" spans="1:7" ht="15.75" customHeight="1">
      <c r="A181" s="1"/>
      <c r="B181" s="1"/>
      <c r="C181" s="6"/>
      <c r="D181" s="7"/>
      <c r="E181" s="8"/>
      <c r="F181" s="7"/>
      <c r="G181" s="7"/>
    </row>
    <row r="182" spans="1:7" ht="15.75" customHeight="1">
      <c r="A182" s="1"/>
      <c r="B182" s="1"/>
      <c r="C182" s="6"/>
      <c r="D182" s="7"/>
      <c r="E182" s="8"/>
      <c r="F182" s="7"/>
      <c r="G182" s="7"/>
    </row>
    <row r="183" spans="1:7" ht="15.75" customHeight="1">
      <c r="A183" s="1"/>
      <c r="B183" s="1"/>
      <c r="C183" s="6"/>
      <c r="D183" s="7"/>
      <c r="E183" s="8"/>
      <c r="F183" s="7"/>
      <c r="G183" s="7"/>
    </row>
    <row r="184" spans="1:7" ht="15.75" customHeight="1">
      <c r="A184" s="1"/>
      <c r="B184" s="1"/>
      <c r="C184" s="6"/>
      <c r="D184" s="7"/>
      <c r="E184" s="8"/>
      <c r="F184" s="7"/>
      <c r="G184" s="7"/>
    </row>
    <row r="185" spans="1:7" ht="15.75" customHeight="1">
      <c r="A185" s="1"/>
      <c r="B185" s="1"/>
      <c r="C185" s="6"/>
      <c r="D185" s="7"/>
      <c r="E185" s="8"/>
      <c r="F185" s="7"/>
      <c r="G185" s="7"/>
    </row>
    <row r="186" spans="1:7" ht="15.75" customHeight="1">
      <c r="A186" s="1"/>
      <c r="B186" s="1"/>
      <c r="C186" s="6"/>
      <c r="D186" s="7"/>
      <c r="E186" s="8"/>
      <c r="F186" s="7"/>
      <c r="G186" s="7"/>
    </row>
    <row r="187" spans="1:7" ht="15.75" customHeight="1">
      <c r="A187" s="1"/>
      <c r="B187" s="1"/>
      <c r="C187" s="6"/>
      <c r="D187" s="7"/>
      <c r="E187" s="8"/>
      <c r="F187" s="7"/>
      <c r="G187" s="7"/>
    </row>
    <row r="188" spans="1:7" ht="15.75" customHeight="1">
      <c r="A188" s="1"/>
      <c r="B188" s="1"/>
      <c r="C188" s="6"/>
      <c r="D188" s="7"/>
      <c r="E188" s="8"/>
      <c r="F188" s="7"/>
      <c r="G188" s="7"/>
    </row>
    <row r="189" spans="1:7" ht="15.75" customHeight="1">
      <c r="A189" s="1"/>
      <c r="B189" s="1"/>
      <c r="C189" s="6"/>
      <c r="D189" s="7"/>
      <c r="E189" s="8"/>
      <c r="F189" s="7"/>
      <c r="G189" s="7"/>
    </row>
    <row r="190" spans="1:7" ht="15.75" customHeight="1">
      <c r="A190" s="1"/>
      <c r="B190" s="1"/>
      <c r="C190" s="6"/>
      <c r="D190" s="7"/>
      <c r="E190" s="8"/>
      <c r="F190" s="7"/>
      <c r="G190" s="7"/>
    </row>
    <row r="191" spans="1:7" ht="15.75" customHeight="1">
      <c r="A191" s="1"/>
      <c r="B191" s="1"/>
      <c r="C191" s="6"/>
      <c r="D191" s="7"/>
      <c r="E191" s="8"/>
      <c r="F191" s="7"/>
      <c r="G191" s="7"/>
    </row>
    <row r="192" spans="1:7" ht="15.75" customHeight="1">
      <c r="A192" s="1"/>
      <c r="B192" s="1"/>
      <c r="C192" s="6"/>
      <c r="D192" s="7"/>
      <c r="E192" s="8"/>
      <c r="F192" s="7"/>
      <c r="G192" s="7"/>
    </row>
    <row r="193" spans="1:7" ht="15.75" customHeight="1">
      <c r="A193" s="1"/>
      <c r="B193" s="1"/>
      <c r="C193" s="6"/>
      <c r="D193" s="7"/>
      <c r="E193" s="8"/>
      <c r="F193" s="7"/>
      <c r="G193" s="7"/>
    </row>
    <row r="194" spans="1:7" ht="15.75" customHeight="1">
      <c r="A194" s="1"/>
      <c r="B194" s="1"/>
      <c r="C194" s="6"/>
      <c r="D194" s="7"/>
      <c r="E194" s="8"/>
      <c r="F194" s="7"/>
      <c r="G194" s="7"/>
    </row>
    <row r="195" spans="1:7" ht="15.75" customHeight="1">
      <c r="A195" s="1"/>
      <c r="B195" s="1"/>
      <c r="C195" s="6"/>
      <c r="D195" s="7"/>
      <c r="E195" s="8"/>
      <c r="F195" s="7"/>
      <c r="G195" s="7"/>
    </row>
    <row r="196" spans="1:7" ht="15.75" customHeight="1">
      <c r="A196" s="1"/>
      <c r="B196" s="1"/>
      <c r="C196" s="6"/>
      <c r="D196" s="7"/>
      <c r="E196" s="8"/>
      <c r="F196" s="7"/>
      <c r="G196" s="7"/>
    </row>
    <row r="197" spans="1:7" ht="15.75" customHeight="1">
      <c r="A197" s="1"/>
      <c r="B197" s="1"/>
      <c r="C197" s="6"/>
      <c r="D197" s="7"/>
      <c r="E197" s="8"/>
      <c r="F197" s="7"/>
      <c r="G197" s="7"/>
    </row>
    <row r="198" spans="1:7" ht="15.75" customHeight="1">
      <c r="A198" s="1"/>
      <c r="B198" s="1"/>
      <c r="C198" s="6"/>
      <c r="D198" s="7"/>
      <c r="E198" s="8"/>
      <c r="F198" s="7"/>
      <c r="G198" s="7"/>
    </row>
    <row r="199" spans="1:7" ht="15.75" customHeight="1">
      <c r="A199" s="1"/>
      <c r="B199" s="1"/>
      <c r="C199" s="6"/>
      <c r="D199" s="7"/>
      <c r="E199" s="8"/>
      <c r="F199" s="7"/>
      <c r="G199" s="7"/>
    </row>
    <row r="200" spans="1:7" ht="15.75" customHeight="1">
      <c r="A200" s="1"/>
      <c r="B200" s="1"/>
      <c r="C200" s="6"/>
      <c r="D200" s="7"/>
      <c r="E200" s="8"/>
      <c r="F200" s="7"/>
      <c r="G200" s="7"/>
    </row>
    <row r="201" spans="1:7" ht="15.75" customHeight="1">
      <c r="A201" s="1"/>
      <c r="B201" s="1"/>
      <c r="C201" s="6"/>
      <c r="D201" s="7"/>
      <c r="E201" s="8"/>
      <c r="F201" s="7"/>
      <c r="G201" s="7"/>
    </row>
    <row r="202" spans="1:7" ht="15.75" customHeight="1">
      <c r="A202" s="1"/>
      <c r="B202" s="1"/>
      <c r="C202" s="6"/>
      <c r="D202" s="7"/>
      <c r="E202" s="8"/>
      <c r="F202" s="7"/>
      <c r="G202" s="7"/>
    </row>
    <row r="203" spans="1:7" ht="15.75" customHeight="1">
      <c r="A203" s="1"/>
      <c r="B203" s="1"/>
      <c r="C203" s="6"/>
      <c r="D203" s="7"/>
      <c r="E203" s="8"/>
      <c r="F203" s="7"/>
      <c r="G203" s="7"/>
    </row>
    <row r="204" spans="1:7" ht="15.75" customHeight="1">
      <c r="A204" s="1"/>
      <c r="B204" s="1"/>
      <c r="C204" s="6"/>
      <c r="D204" s="7"/>
      <c r="E204" s="8"/>
      <c r="F204" s="7"/>
      <c r="G204" s="7"/>
    </row>
    <row r="205" spans="1:7" ht="15.75" customHeight="1">
      <c r="A205" s="1"/>
      <c r="B205" s="1"/>
      <c r="C205" s="6"/>
      <c r="D205" s="7"/>
      <c r="E205" s="8"/>
      <c r="F205" s="7"/>
      <c r="G205" s="7"/>
    </row>
    <row r="206" spans="1:7" ht="15.75" customHeight="1">
      <c r="A206" s="1"/>
      <c r="B206" s="1"/>
      <c r="C206" s="6"/>
      <c r="D206" s="7"/>
      <c r="E206" s="8"/>
      <c r="F206" s="7"/>
      <c r="G206" s="7"/>
    </row>
    <row r="207" spans="1:7" ht="15.75" customHeight="1">
      <c r="A207" s="1"/>
      <c r="B207" s="1"/>
      <c r="C207" s="6"/>
      <c r="D207" s="7"/>
      <c r="E207" s="8"/>
      <c r="F207" s="7"/>
      <c r="G207" s="7"/>
    </row>
    <row r="208" spans="1:7" ht="15.75" customHeight="1">
      <c r="A208" s="1"/>
      <c r="B208" s="1"/>
      <c r="C208" s="6"/>
      <c r="D208" s="7"/>
      <c r="E208" s="8"/>
      <c r="F208" s="7"/>
      <c r="G208" s="7"/>
    </row>
    <row r="209" spans="1:7" ht="15.75" customHeight="1">
      <c r="A209" s="1"/>
      <c r="B209" s="1"/>
      <c r="C209" s="6"/>
      <c r="D209" s="7"/>
      <c r="E209" s="8"/>
      <c r="F209" s="7"/>
      <c r="G209" s="7"/>
    </row>
    <row r="210" spans="1:7" ht="15.75" customHeight="1">
      <c r="A210" s="1"/>
      <c r="B210" s="1"/>
      <c r="C210" s="6"/>
      <c r="D210" s="7"/>
      <c r="E210" s="8"/>
      <c r="F210" s="7"/>
      <c r="G210" s="7"/>
    </row>
    <row r="211" spans="1:7" ht="15.75" customHeight="1">
      <c r="A211" s="1"/>
      <c r="B211" s="1"/>
      <c r="C211" s="6"/>
      <c r="D211" s="7"/>
      <c r="E211" s="8"/>
      <c r="F211" s="7"/>
      <c r="G211" s="7"/>
    </row>
    <row r="212" spans="1:7" ht="15.75" customHeight="1">
      <c r="A212" s="1"/>
      <c r="B212" s="1"/>
      <c r="C212" s="6"/>
      <c r="D212" s="7"/>
      <c r="E212" s="8"/>
      <c r="F212" s="7"/>
      <c r="G212" s="7"/>
    </row>
    <row r="213" spans="1:7" ht="15.75" customHeight="1">
      <c r="A213" s="1"/>
      <c r="B213" s="1"/>
      <c r="C213" s="6"/>
      <c r="D213" s="7"/>
      <c r="E213" s="8"/>
      <c r="F213" s="7"/>
      <c r="G213" s="7"/>
    </row>
    <row r="214" spans="1:7" ht="15.75" customHeight="1">
      <c r="A214" s="1"/>
      <c r="B214" s="1"/>
      <c r="C214" s="6"/>
      <c r="D214" s="7"/>
      <c r="E214" s="8"/>
      <c r="F214" s="7"/>
      <c r="G214" s="7"/>
    </row>
    <row r="215" spans="1:7" ht="15.75" customHeight="1">
      <c r="A215" s="1"/>
      <c r="B215" s="1"/>
      <c r="C215" s="6"/>
      <c r="D215" s="7"/>
      <c r="E215" s="8"/>
      <c r="F215" s="7"/>
      <c r="G215" s="7"/>
    </row>
    <row r="216" spans="1:7" ht="15.75" customHeight="1">
      <c r="A216" s="1"/>
      <c r="B216" s="1"/>
      <c r="C216" s="6"/>
      <c r="D216" s="7"/>
      <c r="E216" s="8"/>
      <c r="F216" s="7"/>
      <c r="G216" s="7"/>
    </row>
    <row r="217" spans="1:7" ht="15.75" customHeight="1">
      <c r="A217" s="1"/>
      <c r="B217" s="1"/>
      <c r="C217" s="6"/>
      <c r="D217" s="7"/>
      <c r="E217" s="8"/>
      <c r="F217" s="7"/>
      <c r="G217" s="7"/>
    </row>
    <row r="218" spans="1:7" ht="15.75" customHeight="1">
      <c r="A218" s="1"/>
      <c r="B218" s="1"/>
      <c r="C218" s="6"/>
      <c r="D218" s="7"/>
      <c r="E218" s="8"/>
      <c r="F218" s="7"/>
      <c r="G218" s="7"/>
    </row>
    <row r="219" spans="1:7" ht="15.75" customHeight="1">
      <c r="A219" s="1"/>
      <c r="B219" s="1"/>
      <c r="C219" s="6"/>
      <c r="D219" s="7"/>
      <c r="E219" s="8"/>
      <c r="F219" s="7"/>
      <c r="G219" s="7"/>
    </row>
    <row r="220" spans="1:7" ht="15.75" customHeight="1">
      <c r="A220" s="1"/>
      <c r="B220" s="1"/>
      <c r="C220" s="6"/>
      <c r="D220" s="7"/>
      <c r="E220" s="8"/>
      <c r="F220" s="7"/>
      <c r="G220" s="7"/>
    </row>
    <row r="221" spans="1:7" ht="15.75" customHeight="1">
      <c r="A221" s="1"/>
      <c r="B221" s="1"/>
      <c r="C221" s="6"/>
      <c r="D221" s="7"/>
      <c r="E221" s="8"/>
      <c r="F221" s="7"/>
      <c r="G221" s="7"/>
    </row>
    <row r="222" spans="1:7" ht="15.75" customHeight="1">
      <c r="A222" s="1"/>
      <c r="B222" s="1"/>
      <c r="C222" s="6"/>
      <c r="D222" s="7"/>
      <c r="E222" s="8"/>
      <c r="F222" s="7"/>
      <c r="G222" s="7"/>
    </row>
    <row r="223" spans="1:7" ht="15.75" customHeight="1">
      <c r="A223" s="1"/>
      <c r="B223" s="1"/>
      <c r="C223" s="6"/>
      <c r="D223" s="7"/>
      <c r="E223" s="8"/>
      <c r="F223" s="7"/>
      <c r="G223" s="7"/>
    </row>
    <row r="224" spans="1:7" ht="15.75" customHeight="1">
      <c r="A224" s="1"/>
      <c r="B224" s="1"/>
      <c r="C224" s="6"/>
      <c r="D224" s="7"/>
      <c r="E224" s="8"/>
      <c r="F224" s="7"/>
      <c r="G224" s="7"/>
    </row>
    <row r="225" spans="1:7" ht="15.75" customHeight="1">
      <c r="A225" s="1"/>
      <c r="B225" s="1"/>
      <c r="C225" s="6"/>
      <c r="D225" s="7"/>
      <c r="E225" s="8"/>
      <c r="F225" s="7"/>
      <c r="G225" s="7"/>
    </row>
    <row r="226" spans="1:7" ht="15.75" customHeight="1">
      <c r="A226" s="1"/>
      <c r="B226" s="1"/>
      <c r="C226" s="6"/>
      <c r="D226" s="7"/>
      <c r="E226" s="8"/>
      <c r="F226" s="7"/>
      <c r="G226" s="7"/>
    </row>
    <row r="227" spans="1:7" ht="15.75" customHeight="1">
      <c r="A227" s="1"/>
      <c r="B227" s="1"/>
      <c r="C227" s="6"/>
      <c r="D227" s="7"/>
      <c r="E227" s="8"/>
      <c r="F227" s="7"/>
      <c r="G227" s="7"/>
    </row>
    <row r="228" spans="1:7" ht="15.75" customHeight="1">
      <c r="A228" s="1"/>
      <c r="B228" s="1"/>
      <c r="C228" s="6"/>
      <c r="D228" s="7"/>
      <c r="E228" s="8"/>
      <c r="F228" s="7"/>
      <c r="G228" s="7"/>
    </row>
    <row r="229" spans="1:7" ht="15.75" customHeight="1">
      <c r="A229" s="1"/>
      <c r="B229" s="1"/>
      <c r="C229" s="6"/>
      <c r="D229" s="7"/>
      <c r="E229" s="8"/>
      <c r="F229" s="7"/>
      <c r="G229" s="7"/>
    </row>
    <row r="230" spans="1:7" ht="15.75" customHeight="1">
      <c r="A230" s="1"/>
      <c r="B230" s="1"/>
      <c r="C230" s="6"/>
      <c r="D230" s="7"/>
      <c r="E230" s="8"/>
      <c r="F230" s="7"/>
      <c r="G230" s="7"/>
    </row>
    <row r="231" spans="1:7" ht="15.75" customHeight="1">
      <c r="A231" s="1"/>
      <c r="B231" s="1"/>
      <c r="C231" s="6"/>
      <c r="D231" s="7"/>
      <c r="E231" s="8"/>
      <c r="F231" s="7"/>
      <c r="G231" s="7"/>
    </row>
    <row r="232" spans="1:7" ht="15.75" customHeight="1">
      <c r="A232" s="1"/>
      <c r="B232" s="1"/>
      <c r="C232" s="6"/>
      <c r="D232" s="7"/>
      <c r="E232" s="8"/>
      <c r="F232" s="7"/>
      <c r="G232" s="7"/>
    </row>
    <row r="233" spans="1:7" ht="15.75" customHeight="1">
      <c r="A233" s="1"/>
      <c r="B233" s="1"/>
      <c r="C233" s="6"/>
      <c r="D233" s="7"/>
      <c r="E233" s="8"/>
      <c r="F233" s="7"/>
      <c r="G233" s="7"/>
    </row>
    <row r="234" spans="1:7" ht="15.75" customHeight="1">
      <c r="A234" s="1"/>
      <c r="B234" s="1"/>
      <c r="C234" s="6"/>
      <c r="D234" s="7"/>
      <c r="E234" s="8"/>
      <c r="F234" s="7"/>
      <c r="G234" s="7"/>
    </row>
    <row r="235" spans="1:7" ht="15.75" customHeight="1">
      <c r="A235" s="1"/>
      <c r="B235" s="1"/>
      <c r="C235" s="6"/>
      <c r="D235" s="7"/>
      <c r="E235" s="8"/>
      <c r="F235" s="7"/>
      <c r="G235" s="7"/>
    </row>
    <row r="236" spans="1:7" ht="15.75" customHeight="1">
      <c r="A236" s="1"/>
      <c r="B236" s="1"/>
      <c r="C236" s="6"/>
      <c r="D236" s="7"/>
      <c r="E236" s="8"/>
      <c r="F236" s="7"/>
      <c r="G236" s="7"/>
    </row>
    <row r="237" spans="1:7" ht="15.75" customHeight="1">
      <c r="A237" s="1"/>
      <c r="B237" s="1"/>
      <c r="C237" s="6"/>
      <c r="D237" s="7"/>
      <c r="E237" s="8"/>
      <c r="F237" s="7"/>
      <c r="G237" s="7"/>
    </row>
    <row r="238" spans="1:7" ht="15.75" customHeight="1">
      <c r="A238" s="1"/>
      <c r="B238" s="1"/>
      <c r="C238" s="6"/>
      <c r="D238" s="7"/>
      <c r="E238" s="8"/>
      <c r="F238" s="7"/>
      <c r="G238" s="7"/>
    </row>
    <row r="239" spans="1:7" ht="15.75" customHeight="1">
      <c r="A239" s="1"/>
      <c r="B239" s="1"/>
      <c r="C239" s="6"/>
      <c r="D239" s="7"/>
      <c r="E239" s="8"/>
      <c r="F239" s="7"/>
      <c r="G239" s="7"/>
    </row>
    <row r="240" spans="1:7" ht="15.75" customHeight="1">
      <c r="A240" s="1"/>
      <c r="B240" s="1"/>
      <c r="C240" s="6"/>
      <c r="D240" s="7"/>
      <c r="E240" s="8"/>
      <c r="F240" s="7"/>
      <c r="G240" s="7"/>
    </row>
    <row r="241" spans="1:7" ht="15.75" customHeight="1">
      <c r="A241" s="1"/>
      <c r="B241" s="1"/>
      <c r="C241" s="6"/>
      <c r="D241" s="7"/>
      <c r="E241" s="8"/>
      <c r="F241" s="7"/>
      <c r="G241" s="7"/>
    </row>
    <row r="242" spans="1:7" ht="15.75" customHeight="1">
      <c r="A242" s="1"/>
      <c r="B242" s="1"/>
      <c r="C242" s="6"/>
      <c r="D242" s="7"/>
      <c r="E242" s="8"/>
      <c r="F242" s="7"/>
      <c r="G242" s="7"/>
    </row>
    <row r="243" spans="1:7" ht="15.75" customHeight="1">
      <c r="A243" s="1"/>
      <c r="B243" s="1"/>
      <c r="C243" s="6"/>
      <c r="D243" s="7"/>
      <c r="E243" s="8"/>
      <c r="F243" s="7"/>
      <c r="G243" s="7"/>
    </row>
    <row r="244" spans="1:7" ht="15.75" customHeight="1">
      <c r="A244" s="1"/>
      <c r="B244" s="1"/>
      <c r="C244" s="6"/>
      <c r="D244" s="7"/>
      <c r="E244" s="8"/>
      <c r="F244" s="7"/>
      <c r="G244" s="7"/>
    </row>
    <row r="245" spans="1:7" ht="15.75" customHeight="1">
      <c r="A245" s="1"/>
      <c r="B245" s="1"/>
      <c r="C245" s="6"/>
      <c r="D245" s="7"/>
      <c r="E245" s="8"/>
      <c r="F245" s="7"/>
      <c r="G245" s="7"/>
    </row>
    <row r="246" spans="1:7" ht="15.75" customHeight="1">
      <c r="A246" s="1"/>
      <c r="B246" s="1"/>
      <c r="C246" s="6"/>
      <c r="D246" s="7"/>
      <c r="E246" s="8"/>
      <c r="F246" s="7"/>
      <c r="G246" s="7"/>
    </row>
    <row r="247" spans="1:7" ht="15.75" customHeight="1">
      <c r="A247" s="1"/>
      <c r="B247" s="1"/>
      <c r="C247" s="6"/>
      <c r="D247" s="7"/>
      <c r="E247" s="8"/>
      <c r="F247" s="7"/>
      <c r="G247" s="7"/>
    </row>
    <row r="248" spans="1:7" ht="15.75" customHeight="1">
      <c r="A248" s="1"/>
      <c r="B248" s="1"/>
      <c r="C248" s="6"/>
      <c r="D248" s="7"/>
      <c r="E248" s="8"/>
      <c r="F248" s="7"/>
      <c r="G248" s="7"/>
    </row>
    <row r="249" spans="1:7" ht="15.75" customHeight="1">
      <c r="A249" s="1"/>
      <c r="B249" s="1"/>
      <c r="C249" s="6"/>
      <c r="D249" s="7"/>
      <c r="E249" s="8"/>
      <c r="F249" s="7"/>
      <c r="G249" s="7"/>
    </row>
    <row r="250" spans="1:7" ht="15.75" customHeight="1">
      <c r="A250" s="1"/>
      <c r="B250" s="1"/>
      <c r="C250" s="6"/>
      <c r="D250" s="7"/>
      <c r="E250" s="8"/>
      <c r="F250" s="7"/>
      <c r="G250" s="7"/>
    </row>
    <row r="251" spans="1:7" ht="15.75" customHeight="1">
      <c r="A251" s="1"/>
      <c r="B251" s="1"/>
      <c r="C251" s="6"/>
      <c r="D251" s="7"/>
      <c r="E251" s="8"/>
      <c r="F251" s="7"/>
      <c r="G251" s="7"/>
    </row>
    <row r="252" spans="1:7" ht="15.75" customHeight="1">
      <c r="A252" s="1"/>
      <c r="B252" s="1"/>
      <c r="C252" s="6"/>
      <c r="D252" s="7"/>
      <c r="E252" s="8"/>
      <c r="F252" s="7"/>
      <c r="G252" s="7"/>
    </row>
    <row r="253" spans="1:7" ht="15.75" customHeight="1">
      <c r="A253" s="1"/>
      <c r="B253" s="1"/>
      <c r="C253" s="6"/>
      <c r="D253" s="7"/>
      <c r="E253" s="8"/>
      <c r="F253" s="7"/>
      <c r="G253" s="7"/>
    </row>
    <row r="254" spans="1:7" ht="15.75" customHeight="1">
      <c r="A254" s="1"/>
      <c r="B254" s="1"/>
      <c r="C254" s="6"/>
      <c r="D254" s="7"/>
      <c r="E254" s="8"/>
      <c r="F254" s="7"/>
      <c r="G254" s="7"/>
    </row>
    <row r="255" spans="1:7" ht="15.75" customHeight="1">
      <c r="A255" s="1"/>
      <c r="B255" s="1"/>
      <c r="C255" s="6"/>
      <c r="D255" s="7"/>
      <c r="E255" s="8"/>
      <c r="F255" s="7"/>
      <c r="G255" s="7"/>
    </row>
    <row r="256" spans="1:7" ht="15.75" customHeight="1">
      <c r="A256" s="1"/>
      <c r="B256" s="1"/>
      <c r="C256" s="6"/>
      <c r="D256" s="7"/>
      <c r="E256" s="8"/>
      <c r="F256" s="7"/>
      <c r="G256" s="7"/>
    </row>
    <row r="257" spans="1:7" ht="15.75" customHeight="1">
      <c r="A257" s="1"/>
      <c r="B257" s="1"/>
      <c r="C257" s="6"/>
      <c r="D257" s="7"/>
      <c r="E257" s="8"/>
      <c r="F257" s="7"/>
      <c r="G257" s="7"/>
    </row>
    <row r="258" spans="1:7" ht="15.75" customHeight="1">
      <c r="A258" s="1"/>
      <c r="B258" s="1"/>
      <c r="C258" s="6"/>
      <c r="D258" s="7"/>
      <c r="E258" s="8"/>
      <c r="F258" s="7"/>
      <c r="G258" s="7"/>
    </row>
    <row r="259" spans="1:7" ht="15.75" customHeight="1">
      <c r="A259" s="1"/>
      <c r="B259" s="1"/>
      <c r="C259" s="6"/>
      <c r="D259" s="7"/>
      <c r="E259" s="8"/>
      <c r="F259" s="7"/>
      <c r="G259" s="7"/>
    </row>
    <row r="260" spans="1:7" ht="15.75" customHeight="1">
      <c r="A260" s="1"/>
      <c r="B260" s="1"/>
      <c r="C260" s="6"/>
      <c r="D260" s="7"/>
      <c r="E260" s="8"/>
      <c r="F260" s="7"/>
      <c r="G260" s="7"/>
    </row>
    <row r="261" spans="1:7" ht="15.75" customHeight="1">
      <c r="A261" s="1"/>
      <c r="B261" s="1"/>
      <c r="C261" s="6"/>
      <c r="D261" s="7"/>
      <c r="E261" s="8"/>
      <c r="F261" s="7"/>
      <c r="G261" s="7"/>
    </row>
    <row r="262" spans="1:7" ht="15.75" customHeight="1">
      <c r="A262" s="1"/>
      <c r="B262" s="1"/>
      <c r="C262" s="6"/>
      <c r="D262" s="7"/>
      <c r="E262" s="8"/>
      <c r="F262" s="7"/>
      <c r="G262" s="7"/>
    </row>
    <row r="263" spans="1:7" ht="15.75" customHeight="1">
      <c r="A263" s="1"/>
      <c r="B263" s="1"/>
      <c r="C263" s="6"/>
      <c r="D263" s="7"/>
      <c r="E263" s="8"/>
      <c r="F263" s="7"/>
      <c r="G263" s="7"/>
    </row>
    <row r="264" spans="1:7" ht="15.75" customHeight="1">
      <c r="A264" s="1"/>
      <c r="B264" s="1"/>
      <c r="C264" s="6"/>
      <c r="D264" s="7"/>
      <c r="E264" s="8"/>
      <c r="F264" s="7"/>
      <c r="G264" s="7"/>
    </row>
    <row r="265" spans="1:7" ht="15.75" customHeight="1">
      <c r="A265" s="1"/>
      <c r="B265" s="1"/>
      <c r="C265" s="6"/>
      <c r="D265" s="7"/>
      <c r="E265" s="8"/>
      <c r="F265" s="7"/>
      <c r="G265" s="7"/>
    </row>
    <row r="266" spans="1:7" ht="15.75" customHeight="1">
      <c r="A266" s="1"/>
      <c r="B266" s="1"/>
      <c r="C266" s="6"/>
      <c r="D266" s="7"/>
      <c r="E266" s="8"/>
      <c r="F266" s="7"/>
      <c r="G266" s="7"/>
    </row>
    <row r="267" spans="1:7" ht="15.75" customHeight="1">
      <c r="A267" s="1"/>
      <c r="B267" s="1"/>
      <c r="C267" s="6"/>
      <c r="D267" s="7"/>
      <c r="E267" s="8"/>
      <c r="F267" s="7"/>
      <c r="G267" s="7"/>
    </row>
    <row r="268" spans="1:7" ht="15.75" customHeight="1">
      <c r="A268" s="1"/>
      <c r="B268" s="1"/>
      <c r="C268" s="6"/>
      <c r="D268" s="7"/>
      <c r="E268" s="8"/>
      <c r="F268" s="7"/>
      <c r="G268" s="7"/>
    </row>
    <row r="269" spans="1:7" ht="15.75" customHeight="1">
      <c r="A269" s="1"/>
      <c r="B269" s="1"/>
      <c r="C269" s="6"/>
      <c r="D269" s="7"/>
      <c r="E269" s="8"/>
      <c r="F269" s="7"/>
      <c r="G269" s="7"/>
    </row>
    <row r="270" spans="1:7" ht="15.75" customHeight="1">
      <c r="A270" s="1"/>
      <c r="B270" s="1"/>
      <c r="C270" s="6"/>
      <c r="D270" s="7"/>
      <c r="E270" s="8"/>
      <c r="F270" s="7"/>
      <c r="G270" s="7"/>
    </row>
    <row r="271" spans="1:7" ht="15.75" customHeight="1">
      <c r="A271" s="1"/>
      <c r="B271" s="1"/>
      <c r="C271" s="6"/>
      <c r="D271" s="7"/>
      <c r="E271" s="8"/>
      <c r="F271" s="7"/>
      <c r="G271" s="7"/>
    </row>
    <row r="272" spans="1:7" ht="15.75" customHeight="1">
      <c r="A272" s="1"/>
      <c r="B272" s="1"/>
      <c r="C272" s="6"/>
      <c r="D272" s="7"/>
      <c r="E272" s="8"/>
      <c r="F272" s="7"/>
      <c r="G272" s="7"/>
    </row>
    <row r="273" spans="1:7" ht="15.75" customHeight="1">
      <c r="A273" s="1"/>
      <c r="B273" s="1"/>
      <c r="C273" s="6"/>
      <c r="D273" s="7"/>
      <c r="E273" s="8"/>
      <c r="F273" s="7"/>
      <c r="G273" s="7"/>
    </row>
    <row r="274" spans="1:7" ht="15.75" customHeight="1">
      <c r="A274" s="1"/>
      <c r="B274" s="1"/>
      <c r="C274" s="6"/>
      <c r="D274" s="7"/>
      <c r="E274" s="8"/>
      <c r="F274" s="7"/>
      <c r="G274" s="7"/>
    </row>
    <row r="275" spans="1:7" ht="15.75" customHeight="1">
      <c r="A275" s="1"/>
      <c r="B275" s="1"/>
      <c r="C275" s="6"/>
      <c r="D275" s="7"/>
      <c r="E275" s="8"/>
      <c r="F275" s="7"/>
      <c r="G275" s="7"/>
    </row>
    <row r="276" spans="1:7" ht="15.75" customHeight="1">
      <c r="A276" s="1"/>
      <c r="B276" s="1"/>
      <c r="C276" s="6"/>
      <c r="D276" s="7"/>
      <c r="E276" s="8"/>
      <c r="F276" s="7"/>
      <c r="G276" s="7"/>
    </row>
    <row r="277" spans="1:7" ht="15.75" customHeight="1">
      <c r="A277" s="1"/>
      <c r="B277" s="1"/>
      <c r="C277" s="6"/>
      <c r="D277" s="7"/>
      <c r="E277" s="8"/>
      <c r="F277" s="7"/>
      <c r="G277" s="7"/>
    </row>
    <row r="278" spans="1:7" ht="15.75" customHeight="1">
      <c r="A278" s="1"/>
      <c r="B278" s="1"/>
      <c r="C278" s="6"/>
      <c r="D278" s="7"/>
      <c r="E278" s="8"/>
      <c r="F278" s="7"/>
      <c r="G278" s="7"/>
    </row>
    <row r="279" spans="1:7" ht="15.75" customHeight="1">
      <c r="A279" s="1"/>
      <c r="B279" s="1"/>
      <c r="C279" s="6"/>
      <c r="D279" s="7"/>
      <c r="E279" s="8"/>
      <c r="F279" s="7"/>
      <c r="G279" s="7"/>
    </row>
    <row r="280" spans="1:7" ht="15.75" customHeight="1">
      <c r="A280" s="1"/>
      <c r="B280" s="1"/>
      <c r="C280" s="6"/>
      <c r="D280" s="7"/>
      <c r="E280" s="8"/>
      <c r="F280" s="7"/>
      <c r="G280" s="7"/>
    </row>
    <row r="281" spans="1:7" ht="15.75" customHeight="1">
      <c r="A281" s="1"/>
      <c r="B281" s="1"/>
      <c r="C281" s="6"/>
      <c r="D281" s="7"/>
      <c r="E281" s="8"/>
      <c r="F281" s="7"/>
      <c r="G281" s="7"/>
    </row>
    <row r="282" spans="1:7" ht="15.75" customHeight="1">
      <c r="A282" s="1"/>
      <c r="B282" s="1"/>
      <c r="C282" s="6"/>
      <c r="D282" s="7"/>
      <c r="E282" s="8"/>
      <c r="F282" s="7"/>
      <c r="G282" s="7"/>
    </row>
    <row r="283" spans="1:7" ht="15.75" customHeight="1">
      <c r="A283" s="1"/>
      <c r="B283" s="1"/>
      <c r="C283" s="6"/>
      <c r="D283" s="7"/>
      <c r="E283" s="8"/>
      <c r="F283" s="7"/>
      <c r="G283" s="7"/>
    </row>
    <row r="284" spans="1:7" ht="15.75" customHeight="1">
      <c r="A284" s="1"/>
      <c r="B284" s="1"/>
      <c r="C284" s="6"/>
      <c r="D284" s="7"/>
      <c r="E284" s="8"/>
      <c r="F284" s="7"/>
      <c r="G284" s="7"/>
    </row>
    <row r="285" spans="1:7" ht="15.75" customHeight="1">
      <c r="A285" s="1"/>
      <c r="B285" s="1"/>
      <c r="C285" s="6"/>
      <c r="D285" s="7"/>
      <c r="E285" s="8"/>
      <c r="F285" s="7"/>
      <c r="G285" s="7"/>
    </row>
  </sheetData>
  <sheetProtection algorithmName="SHA-512" hashValue="sJBhReslpvoT68wr+Veadz0+eGuIljblTCC2oIY8TCNXye4sGoNMTUkL4ioaUV7XMJuq7bcbIPkfj/HIbFOSKw==" saltValue="e2ux4w+BGdJZuLIsb6pJfw==" spinCount="100000" sheet="1" objects="1" scenarios="1" selectLockedCells="1"/>
  <mergeCells count="1">
    <mergeCell ref="D22:G22"/>
  </mergeCells>
  <conditionalFormatting sqref="A24:J173">
    <cfRule type="expression" dxfId="0" priority="1">
      <formula>IF($C$12="Horizontal",$J24="RIGHT",$I24=$C$3)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410953-998E-414F-AD9F-A81D62589FDC}">
          <x14:formula1>
            <xm:f>'County Number Names'!$A$1:$A$55</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0833-B94F-4358-88D9-59EA79C9509D}">
  <dimension ref="A1:F7"/>
  <sheetViews>
    <sheetView workbookViewId="0">
      <selection activeCell="D1" sqref="D1"/>
    </sheetView>
  </sheetViews>
  <sheetFormatPr defaultRowHeight="12.75"/>
  <cols>
    <col min="1" max="1" width="15.7109375" bestFit="1" customWidth="1"/>
    <col min="2" max="2" width="9.28515625" bestFit="1" customWidth="1"/>
    <col min="3" max="3" width="10.140625" hidden="1" customWidth="1"/>
    <col min="4" max="4" width="4" hidden="1" customWidth="1"/>
    <col min="5" max="5" width="4.5703125" hidden="1" customWidth="1"/>
    <col min="6" max="6" width="16.85546875" bestFit="1" customWidth="1"/>
  </cols>
  <sheetData>
    <row r="1" spans="1:6">
      <c r="A1" s="63"/>
      <c r="C1">
        <f>IF(ISBLANK(A4),"0",YEAR(A4))</f>
        <v>2023</v>
      </c>
      <c r="D1">
        <f>IF(C1=2023,1,2024-C1)</f>
        <v>1</v>
      </c>
    </row>
    <row r="2" spans="1:6">
      <c r="D2" s="63"/>
    </row>
    <row r="3" spans="1:6" ht="13.5" thickBot="1">
      <c r="A3" s="18" t="s">
        <v>98</v>
      </c>
      <c r="B3" s="18" t="s">
        <v>5</v>
      </c>
      <c r="C3" s="18"/>
      <c r="D3" s="18"/>
      <c r="E3" s="18"/>
      <c r="F3" s="18" t="s">
        <v>9</v>
      </c>
    </row>
    <row r="4" spans="1:6" ht="13.5" thickBot="1">
      <c r="A4" s="68">
        <v>45272</v>
      </c>
      <c r="B4" s="67">
        <f>IF(D1=2024,"",D1)</f>
        <v>1</v>
      </c>
      <c r="C4" s="66"/>
      <c r="D4" s="66"/>
      <c r="E4" s="66"/>
      <c r="F4" s="70">
        <f>IF(D1=1,_xlfn.DAYS(C7,A4),365)</f>
        <v>20</v>
      </c>
    </row>
    <row r="6" spans="1:6">
      <c r="C6" s="63">
        <f>A4</f>
        <v>45272</v>
      </c>
    </row>
    <row r="7" spans="1:6">
      <c r="C7" s="63">
        <v>45292</v>
      </c>
    </row>
  </sheetData>
  <sheetProtection algorithmName="SHA-512" hashValue="QaAmXsAMyf0KfrJFoaTAtehsx5YaskGSYmil7+vRfBfumGcaYWmkdruAlmcuAU5TDf4+iov/+jfBMiYUWibvEg==" saltValue="rSh4J5csYY7HzVTIZTa/X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D80EE-FD93-41DF-BBF7-79042B6F74C8}">
  <dimension ref="A2:B4"/>
  <sheetViews>
    <sheetView workbookViewId="0">
      <selection activeCell="E8" sqref="E8"/>
    </sheetView>
  </sheetViews>
  <sheetFormatPr defaultRowHeight="12.75"/>
  <cols>
    <col min="1" max="1" width="12.7109375" bestFit="1" customWidth="1"/>
  </cols>
  <sheetData>
    <row r="2" spans="1:2">
      <c r="A2" s="3" t="s">
        <v>4</v>
      </c>
      <c r="B2" s="69">
        <v>0.1255</v>
      </c>
    </row>
    <row r="3" spans="1:2">
      <c r="A3" s="3" t="s">
        <v>100</v>
      </c>
      <c r="B3">
        <v>2025</v>
      </c>
    </row>
    <row r="4" spans="1:2">
      <c r="A4" s="3" t="s">
        <v>99</v>
      </c>
      <c r="B4">
        <f>B3-2</f>
        <v>2023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B150-4AD1-48E6-832C-22C71A1B1DA4}">
  <dimension ref="A1:N1377"/>
  <sheetViews>
    <sheetView workbookViewId="0">
      <selection activeCell="T24" sqref="T24"/>
    </sheetView>
  </sheetViews>
  <sheetFormatPr defaultRowHeight="14.25"/>
  <cols>
    <col min="1" max="1" width="11" style="34" customWidth="1"/>
    <col min="2" max="2" width="9.140625" style="37"/>
    <col min="3" max="3" width="14.28515625" style="37" customWidth="1"/>
    <col min="4" max="4" width="8.5703125" style="34" customWidth="1"/>
    <col min="5" max="5" width="9.140625" style="34"/>
    <col min="6" max="7" width="9.140625" style="37"/>
    <col min="8" max="8" width="14.28515625" style="34" customWidth="1"/>
    <col min="9" max="9" width="8.5703125" style="34" customWidth="1"/>
    <col min="10" max="10" width="8.5703125" style="58" customWidth="1"/>
    <col min="11" max="12" width="9.140625" style="37"/>
    <col min="13" max="13" width="14.28515625" style="34" customWidth="1"/>
    <col min="14" max="14" width="8.5703125" style="34" customWidth="1"/>
    <col min="15" max="16384" width="9.140625" style="34"/>
  </cols>
  <sheetData>
    <row r="1" spans="1:14" ht="15">
      <c r="A1" s="34" t="s">
        <v>31</v>
      </c>
      <c r="B1" s="35" t="s">
        <v>32</v>
      </c>
      <c r="C1" s="35" t="s">
        <v>33</v>
      </c>
      <c r="D1" s="36" t="s">
        <v>34</v>
      </c>
      <c r="F1" s="37" t="s">
        <v>35</v>
      </c>
      <c r="G1" s="35" t="s">
        <v>32</v>
      </c>
      <c r="H1" s="36" t="s">
        <v>33</v>
      </c>
      <c r="I1" s="36" t="s">
        <v>36</v>
      </c>
      <c r="J1" s="38"/>
      <c r="K1" s="39" t="s">
        <v>35</v>
      </c>
      <c r="L1" s="39" t="s">
        <v>32</v>
      </c>
      <c r="M1" s="40" t="s">
        <v>33</v>
      </c>
      <c r="N1" s="40" t="s">
        <v>37</v>
      </c>
    </row>
    <row r="2" spans="1:14">
      <c r="A2" s="34" t="str">
        <f>'2025 Decline Rates Vertical'!$B2&amp;" "&amp;'2025 Decline Rates Vertical'!$C2</f>
        <v>1 9</v>
      </c>
      <c r="B2" s="41">
        <v>1</v>
      </c>
      <c r="C2" s="42">
        <v>9</v>
      </c>
      <c r="D2" s="43">
        <v>0.38</v>
      </c>
      <c r="F2" s="37" t="str">
        <f>'2025 Decline Rates Vertical'!$G2&amp;" "&amp;'2025 Decline Rates Vertical'!$H2</f>
        <v>2 1</v>
      </c>
      <c r="G2" s="41">
        <v>2</v>
      </c>
      <c r="H2" s="43">
        <v>1</v>
      </c>
      <c r="I2" s="43">
        <v>0.3</v>
      </c>
      <c r="J2" s="44"/>
      <c r="K2" s="41" t="str">
        <f>Table13[[#This Row],[JUR]]&amp;" "&amp;Table13[[#This Row],[FORMATION]]</f>
        <v>2 1</v>
      </c>
      <c r="L2" s="41">
        <v>2</v>
      </c>
      <c r="M2" s="43">
        <v>1</v>
      </c>
      <c r="N2" s="43">
        <v>0.19</v>
      </c>
    </row>
    <row r="3" spans="1:14">
      <c r="A3" s="34" t="str">
        <f>'2025 Decline Rates Vertical'!$B3&amp;" "&amp;'2025 Decline Rates Vertical'!$C3</f>
        <v>1 10</v>
      </c>
      <c r="B3" s="45">
        <v>1</v>
      </c>
      <c r="C3" s="46">
        <v>10</v>
      </c>
      <c r="D3" s="47">
        <v>0.23</v>
      </c>
      <c r="F3" s="37" t="str">
        <f>'2025 Decline Rates Vertical'!$G3&amp;" "&amp;'2025 Decline Rates Vertical'!$H3</f>
        <v>12 1</v>
      </c>
      <c r="G3" s="45">
        <v>12</v>
      </c>
      <c r="H3" s="47">
        <v>1</v>
      </c>
      <c r="I3" s="47">
        <v>0.3</v>
      </c>
      <c r="J3" s="48"/>
      <c r="K3" s="45" t="str">
        <f>Table13[[#This Row],[JUR]]&amp;" "&amp;Table13[[#This Row],[FORMATION]]</f>
        <v>12 1</v>
      </c>
      <c r="L3" s="45">
        <v>12</v>
      </c>
      <c r="M3" s="47">
        <v>1</v>
      </c>
      <c r="N3" s="47">
        <v>0.19</v>
      </c>
    </row>
    <row r="4" spans="1:14">
      <c r="A4" s="34" t="str">
        <f>'2025 Decline Rates Vertical'!$B4&amp;" "&amp;'2025 Decline Rates Vertical'!$C4</f>
        <v>1 11</v>
      </c>
      <c r="B4" s="49">
        <v>1</v>
      </c>
      <c r="C4" s="50">
        <v>11</v>
      </c>
      <c r="D4" s="51">
        <v>0.41</v>
      </c>
      <c r="F4" s="37" t="str">
        <f>'2025 Decline Rates Vertical'!$G4&amp;" "&amp;'2025 Decline Rates Vertical'!$H4</f>
        <v>13 1</v>
      </c>
      <c r="G4" s="49">
        <v>13</v>
      </c>
      <c r="H4" s="51">
        <v>1</v>
      </c>
      <c r="I4" s="51">
        <v>0.3</v>
      </c>
      <c r="J4" s="44"/>
      <c r="K4" s="49" t="str">
        <f>Table13[[#This Row],[JUR]]&amp;" "&amp;Table13[[#This Row],[FORMATION]]</f>
        <v>13 1</v>
      </c>
      <c r="L4" s="49">
        <v>13</v>
      </c>
      <c r="M4" s="51">
        <v>1</v>
      </c>
      <c r="N4" s="51">
        <v>0.19</v>
      </c>
    </row>
    <row r="5" spans="1:14">
      <c r="A5" s="34" t="str">
        <f>'2025 Decline Rates Vertical'!$B5&amp;" "&amp;'2025 Decline Rates Vertical'!$C5</f>
        <v>1 12</v>
      </c>
      <c r="B5" s="45">
        <v>1</v>
      </c>
      <c r="C5" s="46">
        <v>12</v>
      </c>
      <c r="D5" s="47">
        <v>0.37</v>
      </c>
      <c r="F5" s="37" t="str">
        <f>'2025 Decline Rates Vertical'!$G5&amp;" "&amp;'2025 Decline Rates Vertical'!$H5</f>
        <v>14 1</v>
      </c>
      <c r="G5" s="45">
        <v>14</v>
      </c>
      <c r="H5" s="47">
        <v>1</v>
      </c>
      <c r="I5" s="47">
        <v>0.3</v>
      </c>
      <c r="J5" s="48"/>
      <c r="K5" s="45" t="str">
        <f>Table13[[#This Row],[JUR]]&amp;" "&amp;Table13[[#This Row],[FORMATION]]</f>
        <v>14 1</v>
      </c>
      <c r="L5" s="45">
        <v>14</v>
      </c>
      <c r="M5" s="47">
        <v>1</v>
      </c>
      <c r="N5" s="47">
        <v>0.19</v>
      </c>
    </row>
    <row r="6" spans="1:14">
      <c r="A6" s="34" t="str">
        <f>'2025 Decline Rates Vertical'!$B6&amp;" "&amp;'2025 Decline Rates Vertical'!$C6</f>
        <v>1 13</v>
      </c>
      <c r="B6" s="49">
        <v>1</v>
      </c>
      <c r="C6" s="50">
        <v>13</v>
      </c>
      <c r="D6" s="51">
        <v>0.4</v>
      </c>
      <c r="F6" s="37" t="str">
        <f>'2025 Decline Rates Vertical'!$G6&amp;" "&amp;'2025 Decline Rates Vertical'!$H6</f>
        <v>16 1</v>
      </c>
      <c r="G6" s="49">
        <v>16</v>
      </c>
      <c r="H6" s="51">
        <v>1</v>
      </c>
      <c r="I6" s="51">
        <v>0.3</v>
      </c>
      <c r="J6" s="44"/>
      <c r="K6" s="49" t="str">
        <f>Table13[[#This Row],[JUR]]&amp;" "&amp;Table13[[#This Row],[FORMATION]]</f>
        <v>16 1</v>
      </c>
      <c r="L6" s="49">
        <v>16</v>
      </c>
      <c r="M6" s="51">
        <v>1</v>
      </c>
      <c r="N6" s="51">
        <v>0.19</v>
      </c>
    </row>
    <row r="7" spans="1:14">
      <c r="A7" s="34" t="str">
        <f>'2025 Decline Rates Vertical'!$B7&amp;" "&amp;'2025 Decline Rates Vertical'!$C7</f>
        <v>1 14</v>
      </c>
      <c r="B7" s="45">
        <v>1</v>
      </c>
      <c r="C7" s="46">
        <v>14</v>
      </c>
      <c r="D7" s="47">
        <v>0.31</v>
      </c>
      <c r="F7" s="37" t="str">
        <f>'2025 Decline Rates Vertical'!$G7&amp;" "&amp;'2025 Decline Rates Vertical'!$H7</f>
        <v>18 1</v>
      </c>
      <c r="G7" s="45">
        <v>18</v>
      </c>
      <c r="H7" s="47">
        <v>1</v>
      </c>
      <c r="I7" s="47">
        <v>0.4</v>
      </c>
      <c r="J7" s="48"/>
      <c r="K7" s="45" t="str">
        <f>Table13[[#This Row],[JUR]]&amp;" "&amp;Table13[[#This Row],[FORMATION]]</f>
        <v>18 1</v>
      </c>
      <c r="L7" s="45">
        <v>18</v>
      </c>
      <c r="M7" s="47">
        <v>1</v>
      </c>
      <c r="N7" s="47">
        <v>0.28999999999999998</v>
      </c>
    </row>
    <row r="8" spans="1:14">
      <c r="A8" s="34" t="str">
        <f>'2025 Decline Rates Vertical'!$B8&amp;" "&amp;'2025 Decline Rates Vertical'!$C8</f>
        <v>1 15</v>
      </c>
      <c r="B8" s="49">
        <v>1</v>
      </c>
      <c r="C8" s="50">
        <v>15</v>
      </c>
      <c r="D8" s="51">
        <v>0.34</v>
      </c>
      <c r="F8" s="37" t="str">
        <f>'2025 Decline Rates Vertical'!$G8&amp;" "&amp;'2025 Decline Rates Vertical'!$H8</f>
        <v>19 1</v>
      </c>
      <c r="G8" s="49">
        <v>19</v>
      </c>
      <c r="H8" s="51">
        <v>1</v>
      </c>
      <c r="I8" s="51">
        <v>0.3</v>
      </c>
      <c r="J8" s="44"/>
      <c r="K8" s="49" t="str">
        <f>Table13[[#This Row],[JUR]]&amp;" "&amp;Table13[[#This Row],[FORMATION]]</f>
        <v>19 1</v>
      </c>
      <c r="L8" s="49">
        <v>19</v>
      </c>
      <c r="M8" s="51">
        <v>1</v>
      </c>
      <c r="N8" s="51">
        <v>0.19</v>
      </c>
    </row>
    <row r="9" spans="1:14">
      <c r="A9" s="34" t="str">
        <f>'2025 Decline Rates Vertical'!$B9&amp;" "&amp;'2025 Decline Rates Vertical'!$C9</f>
        <v>1 18</v>
      </c>
      <c r="B9" s="45">
        <v>1</v>
      </c>
      <c r="C9" s="46">
        <v>18</v>
      </c>
      <c r="D9" s="47">
        <v>0.36</v>
      </c>
      <c r="F9" s="37" t="str">
        <f>'2025 Decline Rates Vertical'!$G9&amp;" "&amp;'2025 Decline Rates Vertical'!$H9</f>
        <v>26 1</v>
      </c>
      <c r="G9" s="45">
        <v>26</v>
      </c>
      <c r="H9" s="47">
        <v>1</v>
      </c>
      <c r="I9" s="47">
        <v>0.4</v>
      </c>
      <c r="J9" s="48"/>
      <c r="K9" s="45" t="str">
        <f>Table13[[#This Row],[JUR]]&amp;" "&amp;Table13[[#This Row],[FORMATION]]</f>
        <v>26 1</v>
      </c>
      <c r="L9" s="45">
        <v>26</v>
      </c>
      <c r="M9" s="47">
        <v>1</v>
      </c>
      <c r="N9" s="47">
        <v>0.28999999999999998</v>
      </c>
    </row>
    <row r="10" spans="1:14">
      <c r="A10" s="34" t="str">
        <f>'2025 Decline Rates Vertical'!$B10&amp;" "&amp;'2025 Decline Rates Vertical'!$C10</f>
        <v>1 21</v>
      </c>
      <c r="B10" s="49">
        <v>1</v>
      </c>
      <c r="C10" s="50">
        <v>21</v>
      </c>
      <c r="D10" s="51">
        <v>0.31</v>
      </c>
      <c r="F10" s="37" t="str">
        <f>'2025 Decline Rates Vertical'!$G10&amp;" "&amp;'2025 Decline Rates Vertical'!$H10</f>
        <v>29 1</v>
      </c>
      <c r="G10" s="49">
        <v>29</v>
      </c>
      <c r="H10" s="51">
        <v>1</v>
      </c>
      <c r="I10" s="51">
        <v>0.3</v>
      </c>
      <c r="J10" s="44"/>
      <c r="K10" s="49" t="str">
        <f>Table13[[#This Row],[JUR]]&amp;" "&amp;Table13[[#This Row],[FORMATION]]</f>
        <v>29 1</v>
      </c>
      <c r="L10" s="49">
        <v>29</v>
      </c>
      <c r="M10" s="51">
        <v>1</v>
      </c>
      <c r="N10" s="51">
        <v>0.19</v>
      </c>
    </row>
    <row r="11" spans="1:14">
      <c r="A11" s="34" t="str">
        <f>'2025 Decline Rates Vertical'!$B11&amp;" "&amp;'2025 Decline Rates Vertical'!$C11</f>
        <v>1 28</v>
      </c>
      <c r="B11" s="45">
        <v>1</v>
      </c>
      <c r="C11" s="46">
        <v>28</v>
      </c>
      <c r="D11" s="47">
        <v>0.34</v>
      </c>
      <c r="F11" s="37" t="str">
        <f>'2025 Decline Rates Vertical'!$G11&amp;" "&amp;'2025 Decline Rates Vertical'!$H11</f>
        <v>32 1</v>
      </c>
      <c r="G11" s="45">
        <v>32</v>
      </c>
      <c r="H11" s="47">
        <v>1</v>
      </c>
      <c r="I11" s="47">
        <v>0.3</v>
      </c>
      <c r="J11" s="48"/>
      <c r="K11" s="45" t="str">
        <f>Table13[[#This Row],[JUR]]&amp;" "&amp;Table13[[#This Row],[FORMATION]]</f>
        <v>32 1</v>
      </c>
      <c r="L11" s="45">
        <v>32</v>
      </c>
      <c r="M11" s="47">
        <v>1</v>
      </c>
      <c r="N11" s="47">
        <v>0.19</v>
      </c>
    </row>
    <row r="12" spans="1:14">
      <c r="A12" s="34" t="str">
        <f>'2025 Decline Rates Vertical'!$B12&amp;" "&amp;'2025 Decline Rates Vertical'!$C12</f>
        <v>1 29</v>
      </c>
      <c r="B12" s="49">
        <v>1</v>
      </c>
      <c r="C12" s="50">
        <v>29</v>
      </c>
      <c r="D12" s="51">
        <v>0.28000000000000003</v>
      </c>
      <c r="F12" s="37" t="str">
        <f>'2025 Decline Rates Vertical'!$G12&amp;" "&amp;'2025 Decline Rates Vertical'!$H12</f>
        <v>33 1</v>
      </c>
      <c r="G12" s="49">
        <v>33</v>
      </c>
      <c r="H12" s="51">
        <v>1</v>
      </c>
      <c r="I12" s="51">
        <v>0.3</v>
      </c>
      <c r="J12" s="44"/>
      <c r="K12" s="49" t="str">
        <f>Table13[[#This Row],[JUR]]&amp;" "&amp;Table13[[#This Row],[FORMATION]]</f>
        <v>33 1</v>
      </c>
      <c r="L12" s="49">
        <v>33</v>
      </c>
      <c r="M12" s="51">
        <v>1</v>
      </c>
      <c r="N12" s="51">
        <v>0.19</v>
      </c>
    </row>
    <row r="13" spans="1:14">
      <c r="A13" s="34" t="str">
        <f>'2025 Decline Rates Vertical'!$B13&amp;" "&amp;'2025 Decline Rates Vertical'!$C13</f>
        <v>1 33</v>
      </c>
      <c r="B13" s="45">
        <v>1</v>
      </c>
      <c r="C13" s="46">
        <v>33</v>
      </c>
      <c r="D13" s="47">
        <v>0.34</v>
      </c>
      <c r="F13" s="37" t="str">
        <f>'2025 Decline Rates Vertical'!$G13&amp;" "&amp;'2025 Decline Rates Vertical'!$H13</f>
        <v>36 1</v>
      </c>
      <c r="G13" s="45">
        <v>36</v>
      </c>
      <c r="H13" s="47">
        <v>1</v>
      </c>
      <c r="I13" s="47">
        <v>0.3</v>
      </c>
      <c r="J13" s="48"/>
      <c r="K13" s="45" t="str">
        <f>Table13[[#This Row],[JUR]]&amp;" "&amp;Table13[[#This Row],[FORMATION]]</f>
        <v>36 1</v>
      </c>
      <c r="L13" s="45">
        <v>36</v>
      </c>
      <c r="M13" s="47">
        <v>1</v>
      </c>
      <c r="N13" s="47">
        <v>0.19</v>
      </c>
    </row>
    <row r="14" spans="1:14">
      <c r="A14" s="34" t="str">
        <f>'2025 Decline Rates Vertical'!$B14&amp;" "&amp;'2025 Decline Rates Vertical'!$C14</f>
        <v>1 34</v>
      </c>
      <c r="B14" s="49">
        <v>1</v>
      </c>
      <c r="C14" s="50">
        <v>34</v>
      </c>
      <c r="D14" s="51">
        <v>0.42</v>
      </c>
      <c r="F14" s="37" t="str">
        <f>'2025 Decline Rates Vertical'!$G14&amp;" "&amp;'2025 Decline Rates Vertical'!$H14</f>
        <v>38 1</v>
      </c>
      <c r="G14" s="49">
        <v>38</v>
      </c>
      <c r="H14" s="51">
        <v>1</v>
      </c>
      <c r="I14" s="51">
        <v>0.3</v>
      </c>
      <c r="J14" s="44"/>
      <c r="K14" s="49" t="str">
        <f>Table13[[#This Row],[JUR]]&amp;" "&amp;Table13[[#This Row],[FORMATION]]</f>
        <v>38 1</v>
      </c>
      <c r="L14" s="49">
        <v>38</v>
      </c>
      <c r="M14" s="51">
        <v>1</v>
      </c>
      <c r="N14" s="51">
        <v>0.19</v>
      </c>
    </row>
    <row r="15" spans="1:14">
      <c r="A15" s="34" t="str">
        <f>'2025 Decline Rates Vertical'!$B15&amp;" "&amp;'2025 Decline Rates Vertical'!$C15</f>
        <v>1 37</v>
      </c>
      <c r="B15" s="45">
        <v>1</v>
      </c>
      <c r="C15" s="46">
        <v>37</v>
      </c>
      <c r="D15" s="47">
        <v>0.49</v>
      </c>
      <c r="F15" s="37" t="str">
        <f>'2025 Decline Rates Vertical'!$G15&amp;" "&amp;'2025 Decline Rates Vertical'!$H15</f>
        <v>39 1</v>
      </c>
      <c r="G15" s="45">
        <v>39</v>
      </c>
      <c r="H15" s="47">
        <v>1</v>
      </c>
      <c r="I15" s="47">
        <v>0.3</v>
      </c>
      <c r="J15" s="48"/>
      <c r="K15" s="45" t="str">
        <f>Table13[[#This Row],[JUR]]&amp;" "&amp;Table13[[#This Row],[FORMATION]]</f>
        <v>39 1</v>
      </c>
      <c r="L15" s="45">
        <v>39</v>
      </c>
      <c r="M15" s="47">
        <v>1</v>
      </c>
      <c r="N15" s="47">
        <v>0.19</v>
      </c>
    </row>
    <row r="16" spans="1:14">
      <c r="A16" s="34" t="str">
        <f>'2025 Decline Rates Vertical'!$B16&amp;" "&amp;'2025 Decline Rates Vertical'!$C16</f>
        <v>1 38</v>
      </c>
      <c r="B16" s="49">
        <v>1</v>
      </c>
      <c r="C16" s="50">
        <v>38</v>
      </c>
      <c r="D16" s="51">
        <v>0.38</v>
      </c>
      <c r="F16" s="37" t="str">
        <f>'2025 Decline Rates Vertical'!$G16&amp;" "&amp;'2025 Decline Rates Vertical'!$H16</f>
        <v>40 1</v>
      </c>
      <c r="G16" s="49">
        <v>40</v>
      </c>
      <c r="H16" s="51">
        <v>1</v>
      </c>
      <c r="I16" s="51">
        <v>0.4</v>
      </c>
      <c r="J16" s="44"/>
      <c r="K16" s="49" t="str">
        <f>Table13[[#This Row],[JUR]]&amp;" "&amp;Table13[[#This Row],[FORMATION]]</f>
        <v>40 1</v>
      </c>
      <c r="L16" s="49">
        <v>40</v>
      </c>
      <c r="M16" s="51">
        <v>1</v>
      </c>
      <c r="N16" s="51">
        <v>0.28999999999999998</v>
      </c>
    </row>
    <row r="17" spans="1:14">
      <c r="A17" s="34" t="str">
        <f>'2025 Decline Rates Vertical'!$B17&amp;" "&amp;'2025 Decline Rates Vertical'!$C17</f>
        <v>1 40</v>
      </c>
      <c r="B17" s="45">
        <v>1</v>
      </c>
      <c r="C17" s="46">
        <v>40</v>
      </c>
      <c r="D17" s="47">
        <v>0.46</v>
      </c>
      <c r="F17" s="37" t="str">
        <f>'2025 Decline Rates Vertical'!$G17&amp;" "&amp;'2025 Decline Rates Vertical'!$H17</f>
        <v>42 1</v>
      </c>
      <c r="G17" s="45">
        <v>42</v>
      </c>
      <c r="H17" s="47">
        <v>1</v>
      </c>
      <c r="I17" s="47">
        <v>0.3</v>
      </c>
      <c r="J17" s="48"/>
      <c r="K17" s="45" t="str">
        <f>Table13[[#This Row],[JUR]]&amp;" "&amp;Table13[[#This Row],[FORMATION]]</f>
        <v>42 1</v>
      </c>
      <c r="L17" s="45">
        <v>42</v>
      </c>
      <c r="M17" s="47">
        <v>1</v>
      </c>
      <c r="N17" s="47">
        <v>0.19</v>
      </c>
    </row>
    <row r="18" spans="1:14">
      <c r="A18" s="34" t="str">
        <f>'2025 Decline Rates Vertical'!$B18&amp;" "&amp;'2025 Decline Rates Vertical'!$C18</f>
        <v>1 50</v>
      </c>
      <c r="B18" s="49">
        <v>1</v>
      </c>
      <c r="C18" s="50">
        <v>50</v>
      </c>
      <c r="D18" s="51">
        <v>0.28000000000000003</v>
      </c>
      <c r="F18" s="37" t="str">
        <f>'2025 Decline Rates Vertical'!$G18&amp;" "&amp;'2025 Decline Rates Vertical'!$H18</f>
        <v>45 1</v>
      </c>
      <c r="G18" s="49">
        <v>45</v>
      </c>
      <c r="H18" s="51">
        <v>1</v>
      </c>
      <c r="I18" s="51">
        <v>0.3</v>
      </c>
      <c r="J18" s="44"/>
      <c r="K18" s="49" t="str">
        <f>Table13[[#This Row],[JUR]]&amp;" "&amp;Table13[[#This Row],[FORMATION]]</f>
        <v>45 1</v>
      </c>
      <c r="L18" s="49">
        <v>45</v>
      </c>
      <c r="M18" s="51">
        <v>1</v>
      </c>
      <c r="N18" s="51">
        <v>0.19</v>
      </c>
    </row>
    <row r="19" spans="1:14">
      <c r="A19" s="34" t="str">
        <f>'2025 Decline Rates Vertical'!$B19&amp;" "&amp;'2025 Decline Rates Vertical'!$C19</f>
        <v>1 57</v>
      </c>
      <c r="B19" s="45">
        <v>1</v>
      </c>
      <c r="C19" s="46">
        <v>57</v>
      </c>
      <c r="D19" s="47">
        <v>0.39</v>
      </c>
      <c r="F19" s="37" t="str">
        <f>'2025 Decline Rates Vertical'!$G19&amp;" "&amp;'2025 Decline Rates Vertical'!$H19</f>
        <v>47 1</v>
      </c>
      <c r="G19" s="45">
        <v>47</v>
      </c>
      <c r="H19" s="47">
        <v>1</v>
      </c>
      <c r="I19" s="47">
        <v>0.3</v>
      </c>
      <c r="J19" s="48"/>
      <c r="K19" s="45" t="str">
        <f>Table13[[#This Row],[JUR]]&amp;" "&amp;Table13[[#This Row],[FORMATION]]</f>
        <v>47 1</v>
      </c>
      <c r="L19" s="45">
        <v>47</v>
      </c>
      <c r="M19" s="47">
        <v>1</v>
      </c>
      <c r="N19" s="47">
        <v>0.19</v>
      </c>
    </row>
    <row r="20" spans="1:14">
      <c r="A20" s="34" t="str">
        <f>'2025 Decline Rates Vertical'!$B20&amp;" "&amp;'2025 Decline Rates Vertical'!$C20</f>
        <v>1 58</v>
      </c>
      <c r="B20" s="49">
        <v>1</v>
      </c>
      <c r="C20" s="50">
        <v>58</v>
      </c>
      <c r="D20" s="51">
        <v>0.35</v>
      </c>
      <c r="F20" s="37" t="str">
        <f>'2025 Decline Rates Vertical'!$G20&amp;" "&amp;'2025 Decline Rates Vertical'!$H20</f>
        <v>7 2</v>
      </c>
      <c r="G20" s="49">
        <v>7</v>
      </c>
      <c r="H20" s="51">
        <v>2</v>
      </c>
      <c r="I20" s="51">
        <v>0.11</v>
      </c>
      <c r="J20" s="44"/>
      <c r="K20" s="49" t="str">
        <f>Table13[[#This Row],[JUR]]&amp;" "&amp;Table13[[#This Row],[FORMATION]]</f>
        <v>7 2</v>
      </c>
      <c r="L20" s="49">
        <v>7</v>
      </c>
      <c r="M20" s="51">
        <v>2</v>
      </c>
      <c r="N20" s="51">
        <v>0.06</v>
      </c>
    </row>
    <row r="21" spans="1:14">
      <c r="A21" s="34" t="str">
        <f>'2025 Decline Rates Vertical'!$B21&amp;" "&amp;'2025 Decline Rates Vertical'!$C21</f>
        <v>1 59</v>
      </c>
      <c r="B21" s="45">
        <v>1</v>
      </c>
      <c r="C21" s="46">
        <v>59</v>
      </c>
      <c r="D21" s="47">
        <v>0.39</v>
      </c>
      <c r="F21" s="37" t="str">
        <f>'2025 Decline Rates Vertical'!$G21&amp;" "&amp;'2025 Decline Rates Vertical'!$H21</f>
        <v>18 2</v>
      </c>
      <c r="G21" s="45">
        <v>18</v>
      </c>
      <c r="H21" s="47">
        <v>2</v>
      </c>
      <c r="I21" s="47">
        <v>0.12</v>
      </c>
      <c r="J21" s="48"/>
      <c r="K21" s="45" t="str">
        <f>Table13[[#This Row],[JUR]]&amp;" "&amp;Table13[[#This Row],[FORMATION]]</f>
        <v>18 2</v>
      </c>
      <c r="L21" s="45">
        <v>18</v>
      </c>
      <c r="M21" s="47">
        <v>2</v>
      </c>
      <c r="N21" s="47">
        <v>0.03</v>
      </c>
    </row>
    <row r="22" spans="1:14">
      <c r="A22" s="34" t="str">
        <f>'2025 Decline Rates Vertical'!$B22&amp;" "&amp;'2025 Decline Rates Vertical'!$C22</f>
        <v>1 60</v>
      </c>
      <c r="B22" s="49">
        <v>1</v>
      </c>
      <c r="C22" s="50">
        <v>60</v>
      </c>
      <c r="D22" s="51">
        <v>0.39</v>
      </c>
      <c r="F22" s="37" t="str">
        <f>'2025 Decline Rates Vertical'!$G22&amp;" "&amp;'2025 Decline Rates Vertical'!$H22</f>
        <v>26 2</v>
      </c>
      <c r="G22" s="49">
        <v>26</v>
      </c>
      <c r="H22" s="51">
        <v>2</v>
      </c>
      <c r="I22" s="51">
        <v>0.12</v>
      </c>
      <c r="J22" s="44"/>
      <c r="K22" s="49" t="str">
        <f>Table13[[#This Row],[JUR]]&amp;" "&amp;Table13[[#This Row],[FORMATION]]</f>
        <v>26 2</v>
      </c>
      <c r="L22" s="49">
        <v>26</v>
      </c>
      <c r="M22" s="51">
        <v>2</v>
      </c>
      <c r="N22" s="51">
        <v>0.03</v>
      </c>
    </row>
    <row r="23" spans="1:14">
      <c r="A23" s="34" t="str">
        <f>'2025 Decline Rates Vertical'!$B23&amp;" "&amp;'2025 Decline Rates Vertical'!$C23</f>
        <v>1 61</v>
      </c>
      <c r="B23" s="45">
        <v>1</v>
      </c>
      <c r="C23" s="46">
        <v>61</v>
      </c>
      <c r="D23" s="47">
        <v>0.35</v>
      </c>
      <c r="F23" s="37" t="str">
        <f>'2025 Decline Rates Vertical'!$G23&amp;" "&amp;'2025 Decline Rates Vertical'!$H23</f>
        <v>37 2</v>
      </c>
      <c r="G23" s="45">
        <v>37</v>
      </c>
      <c r="H23" s="47">
        <v>2</v>
      </c>
      <c r="I23" s="47">
        <v>0.26</v>
      </c>
      <c r="J23" s="48"/>
      <c r="K23" s="45" t="str">
        <f>Table13[[#This Row],[JUR]]&amp;" "&amp;Table13[[#This Row],[FORMATION]]</f>
        <v>37 2</v>
      </c>
      <c r="L23" s="45">
        <v>37</v>
      </c>
      <c r="M23" s="47">
        <v>2</v>
      </c>
      <c r="N23" s="47">
        <v>7.0000000000000007E-2</v>
      </c>
    </row>
    <row r="24" spans="1:14">
      <c r="A24" s="34" t="str">
        <f>'2025 Decline Rates Vertical'!$B24&amp;" "&amp;'2025 Decline Rates Vertical'!$C24</f>
        <v>1 62</v>
      </c>
      <c r="B24" s="49">
        <v>1</v>
      </c>
      <c r="C24" s="50">
        <v>62</v>
      </c>
      <c r="D24" s="51">
        <v>0.28000000000000003</v>
      </c>
      <c r="F24" s="37" t="str">
        <f>'2025 Decline Rates Vertical'!$G24&amp;" "&amp;'2025 Decline Rates Vertical'!$H24</f>
        <v>40 2</v>
      </c>
      <c r="G24" s="49">
        <v>40</v>
      </c>
      <c r="H24" s="51">
        <v>2</v>
      </c>
      <c r="I24" s="51">
        <v>0.12</v>
      </c>
      <c r="J24" s="44"/>
      <c r="K24" s="49" t="str">
        <f>Table13[[#This Row],[JUR]]&amp;" "&amp;Table13[[#This Row],[FORMATION]]</f>
        <v>40 2</v>
      </c>
      <c r="L24" s="49">
        <v>40</v>
      </c>
      <c r="M24" s="51">
        <v>2</v>
      </c>
      <c r="N24" s="51">
        <v>0.03</v>
      </c>
    </row>
    <row r="25" spans="1:14">
      <c r="A25" s="34" t="str">
        <f>'2025 Decline Rates Vertical'!$B25&amp;" "&amp;'2025 Decline Rates Vertical'!$C25</f>
        <v>1 63</v>
      </c>
      <c r="B25" s="45">
        <v>1</v>
      </c>
      <c r="C25" s="46">
        <v>63</v>
      </c>
      <c r="D25" s="47">
        <v>0.3</v>
      </c>
      <c r="F25" s="37" t="str">
        <f>'2025 Decline Rates Vertical'!$G25&amp;" "&amp;'2025 Decline Rates Vertical'!$H25</f>
        <v>43 2</v>
      </c>
      <c r="G25" s="45">
        <v>43</v>
      </c>
      <c r="H25" s="47">
        <v>2</v>
      </c>
      <c r="I25" s="47">
        <v>0.26</v>
      </c>
      <c r="J25" s="48"/>
      <c r="K25" s="45" t="str">
        <f>Table13[[#This Row],[JUR]]&amp;" "&amp;Table13[[#This Row],[FORMATION]]</f>
        <v>43 2</v>
      </c>
      <c r="L25" s="45">
        <v>43</v>
      </c>
      <c r="M25" s="47">
        <v>2</v>
      </c>
      <c r="N25" s="47">
        <v>7.0000000000000007E-2</v>
      </c>
    </row>
    <row r="26" spans="1:14">
      <c r="A26" s="34" t="str">
        <f>'2025 Decline Rates Vertical'!$B26&amp;" "&amp;'2025 Decline Rates Vertical'!$C26</f>
        <v>1 64</v>
      </c>
      <c r="B26" s="49">
        <v>1</v>
      </c>
      <c r="C26" s="50">
        <v>64</v>
      </c>
      <c r="D26" s="51">
        <v>0.28000000000000003</v>
      </c>
      <c r="F26" s="37" t="str">
        <f>'2025 Decline Rates Vertical'!$G26&amp;" "&amp;'2025 Decline Rates Vertical'!$H26</f>
        <v>44 2</v>
      </c>
      <c r="G26" s="49">
        <v>44</v>
      </c>
      <c r="H26" s="51">
        <v>2</v>
      </c>
      <c r="I26" s="51">
        <v>0.11</v>
      </c>
      <c r="J26" s="44"/>
      <c r="K26" s="49" t="str">
        <f>Table13[[#This Row],[JUR]]&amp;" "&amp;Table13[[#This Row],[FORMATION]]</f>
        <v>44 2</v>
      </c>
      <c r="L26" s="49">
        <v>44</v>
      </c>
      <c r="M26" s="51">
        <v>2</v>
      </c>
      <c r="N26" s="51">
        <v>0.06</v>
      </c>
    </row>
    <row r="27" spans="1:14">
      <c r="A27" s="34" t="str">
        <f>'2025 Decline Rates Vertical'!$B27&amp;" "&amp;'2025 Decline Rates Vertical'!$C27</f>
        <v>1 65</v>
      </c>
      <c r="B27" s="45">
        <v>1</v>
      </c>
      <c r="C27" s="46">
        <v>65</v>
      </c>
      <c r="D27" s="47">
        <v>0.37</v>
      </c>
      <c r="F27" s="37" t="str">
        <f>'2025 Decline Rates Vertical'!$G27&amp;" "&amp;'2025 Decline Rates Vertical'!$H27</f>
        <v>53 2</v>
      </c>
      <c r="G27" s="45">
        <v>53</v>
      </c>
      <c r="H27" s="47">
        <v>2</v>
      </c>
      <c r="I27" s="47">
        <v>0.11</v>
      </c>
      <c r="J27" s="48"/>
      <c r="K27" s="45" t="str">
        <f>Table13[[#This Row],[JUR]]&amp;" "&amp;Table13[[#This Row],[FORMATION]]</f>
        <v>53 2</v>
      </c>
      <c r="L27" s="45">
        <v>53</v>
      </c>
      <c r="M27" s="47">
        <v>2</v>
      </c>
      <c r="N27" s="47">
        <v>0.06</v>
      </c>
    </row>
    <row r="28" spans="1:14">
      <c r="A28" s="34" t="str">
        <f>'2025 Decline Rates Vertical'!$B28&amp;" "&amp;'2025 Decline Rates Vertical'!$C28</f>
        <v>1 66</v>
      </c>
      <c r="B28" s="49">
        <v>1</v>
      </c>
      <c r="C28" s="50">
        <v>66</v>
      </c>
      <c r="D28" s="51">
        <v>0.28999999999999998</v>
      </c>
      <c r="F28" s="37" t="str">
        <f>'2025 Decline Rates Vertical'!$G28&amp;" "&amp;'2025 Decline Rates Vertical'!$H28</f>
        <v>54 2</v>
      </c>
      <c r="G28" s="49">
        <v>54</v>
      </c>
      <c r="H28" s="51">
        <v>2</v>
      </c>
      <c r="I28" s="51">
        <v>0.26</v>
      </c>
      <c r="J28" s="44"/>
      <c r="K28" s="49" t="str">
        <f>Table13[[#This Row],[JUR]]&amp;" "&amp;Table13[[#This Row],[FORMATION]]</f>
        <v>54 2</v>
      </c>
      <c r="L28" s="49">
        <v>54</v>
      </c>
      <c r="M28" s="51">
        <v>2</v>
      </c>
      <c r="N28" s="51">
        <v>7.0000000000000007E-2</v>
      </c>
    </row>
    <row r="29" spans="1:14">
      <c r="A29" s="34" t="str">
        <f>'2025 Decline Rates Vertical'!$B29&amp;" "&amp;'2025 Decline Rates Vertical'!$C29</f>
        <v>1 67</v>
      </c>
      <c r="B29" s="45">
        <v>1</v>
      </c>
      <c r="C29" s="46">
        <v>67</v>
      </c>
      <c r="D29" s="47">
        <v>0.38</v>
      </c>
      <c r="F29" s="37" t="str">
        <f>'2025 Decline Rates Vertical'!$G29&amp;" "&amp;'2025 Decline Rates Vertical'!$H29</f>
        <v>3 3</v>
      </c>
      <c r="G29" s="45">
        <v>3</v>
      </c>
      <c r="H29" s="47">
        <v>3</v>
      </c>
      <c r="I29" s="47">
        <v>0.08</v>
      </c>
      <c r="J29" s="48"/>
      <c r="K29" s="45" t="str">
        <f>Table13[[#This Row],[JUR]]&amp;" "&amp;Table13[[#This Row],[FORMATION]]</f>
        <v>3 3</v>
      </c>
      <c r="L29" s="45">
        <v>3</v>
      </c>
      <c r="M29" s="47">
        <v>3</v>
      </c>
      <c r="N29" s="47">
        <v>0.05</v>
      </c>
    </row>
    <row r="30" spans="1:14">
      <c r="A30" s="34" t="str">
        <f>'2025 Decline Rates Vertical'!$B30&amp;" "&amp;'2025 Decline Rates Vertical'!$C30</f>
        <v>1 68</v>
      </c>
      <c r="B30" s="49">
        <v>1</v>
      </c>
      <c r="C30" s="50">
        <v>68</v>
      </c>
      <c r="D30" s="51">
        <v>0.3</v>
      </c>
      <c r="F30" s="37" t="str">
        <f>'2025 Decline Rates Vertical'!$G30&amp;" "&amp;'2025 Decline Rates Vertical'!$H30</f>
        <v>6 3</v>
      </c>
      <c r="G30" s="49">
        <v>6</v>
      </c>
      <c r="H30" s="51">
        <v>3</v>
      </c>
      <c r="I30" s="51">
        <v>0.15</v>
      </c>
      <c r="J30" s="44"/>
      <c r="K30" s="49" t="str">
        <f>Table13[[#This Row],[JUR]]&amp;" "&amp;Table13[[#This Row],[FORMATION]]</f>
        <v>6 3</v>
      </c>
      <c r="L30" s="49">
        <v>6</v>
      </c>
      <c r="M30" s="51">
        <v>3</v>
      </c>
      <c r="N30" s="51">
        <v>0.04</v>
      </c>
    </row>
    <row r="31" spans="1:14">
      <c r="A31" s="34" t="str">
        <f>'2025 Decline Rates Vertical'!$B31&amp;" "&amp;'2025 Decline Rates Vertical'!$C31</f>
        <v>1 69</v>
      </c>
      <c r="B31" s="45">
        <v>1</v>
      </c>
      <c r="C31" s="46">
        <v>69</v>
      </c>
      <c r="D31" s="47">
        <v>0.42</v>
      </c>
      <c r="F31" s="37" t="str">
        <f>'2025 Decline Rates Vertical'!$G31&amp;" "&amp;'2025 Decline Rates Vertical'!$H31</f>
        <v>18 3</v>
      </c>
      <c r="G31" s="45">
        <v>18</v>
      </c>
      <c r="H31" s="47">
        <v>3</v>
      </c>
      <c r="I31" s="47">
        <v>0.15</v>
      </c>
      <c r="J31" s="48"/>
      <c r="K31" s="45" t="str">
        <f>Table13[[#This Row],[JUR]]&amp;" "&amp;Table13[[#This Row],[FORMATION]]</f>
        <v>18 3</v>
      </c>
      <c r="L31" s="45">
        <v>18</v>
      </c>
      <c r="M31" s="47">
        <v>3</v>
      </c>
      <c r="N31" s="47">
        <v>0.04</v>
      </c>
    </row>
    <row r="32" spans="1:14">
      <c r="A32" s="34" t="str">
        <f>'2025 Decline Rates Vertical'!$B32&amp;" "&amp;'2025 Decline Rates Vertical'!$C32</f>
        <v>1 70</v>
      </c>
      <c r="B32" s="49">
        <v>1</v>
      </c>
      <c r="C32" s="50">
        <v>70</v>
      </c>
      <c r="D32" s="51">
        <v>0.4</v>
      </c>
      <c r="F32" s="37" t="str">
        <f>'2025 Decline Rates Vertical'!$G32&amp;" "&amp;'2025 Decline Rates Vertical'!$H32</f>
        <v>20 3</v>
      </c>
      <c r="G32" s="49">
        <v>20</v>
      </c>
      <c r="H32" s="51">
        <v>3</v>
      </c>
      <c r="I32" s="51">
        <v>0.08</v>
      </c>
      <c r="J32" s="44"/>
      <c r="K32" s="49" t="str">
        <f>Table13[[#This Row],[JUR]]&amp;" "&amp;Table13[[#This Row],[FORMATION]]</f>
        <v>20 3</v>
      </c>
      <c r="L32" s="49">
        <v>20</v>
      </c>
      <c r="M32" s="51">
        <v>3</v>
      </c>
      <c r="N32" s="51">
        <v>0.05</v>
      </c>
    </row>
    <row r="33" spans="1:14">
      <c r="A33" s="34" t="str">
        <f>'2025 Decline Rates Vertical'!$B33&amp;" "&amp;'2025 Decline Rates Vertical'!$C33</f>
        <v>1 71</v>
      </c>
      <c r="B33" s="45">
        <v>1</v>
      </c>
      <c r="C33" s="46">
        <v>71</v>
      </c>
      <c r="D33" s="47">
        <v>0.24</v>
      </c>
      <c r="F33" s="37" t="str">
        <f>'2025 Decline Rates Vertical'!$G33&amp;" "&amp;'2025 Decline Rates Vertical'!$H33</f>
        <v>22 3</v>
      </c>
      <c r="G33" s="45">
        <v>22</v>
      </c>
      <c r="H33" s="47">
        <v>3</v>
      </c>
      <c r="I33" s="47">
        <v>0.15</v>
      </c>
      <c r="J33" s="48"/>
      <c r="K33" s="45" t="str">
        <f>Table13[[#This Row],[JUR]]&amp;" "&amp;Table13[[#This Row],[FORMATION]]</f>
        <v>22 3</v>
      </c>
      <c r="L33" s="45">
        <v>22</v>
      </c>
      <c r="M33" s="47">
        <v>3</v>
      </c>
      <c r="N33" s="47">
        <v>0.04</v>
      </c>
    </row>
    <row r="34" spans="1:14">
      <c r="A34" s="34" t="str">
        <f>'2025 Decline Rates Vertical'!$B34&amp;" "&amp;'2025 Decline Rates Vertical'!$C34</f>
        <v>1 72</v>
      </c>
      <c r="B34" s="49">
        <v>1</v>
      </c>
      <c r="C34" s="50">
        <v>72</v>
      </c>
      <c r="D34" s="51">
        <v>0.42</v>
      </c>
      <c r="F34" s="37" t="str">
        <f>'2025 Decline Rates Vertical'!$G34&amp;" "&amp;'2025 Decline Rates Vertical'!$H34</f>
        <v>23 3</v>
      </c>
      <c r="G34" s="49">
        <v>23</v>
      </c>
      <c r="H34" s="51">
        <v>3</v>
      </c>
      <c r="I34" s="51">
        <v>0.15</v>
      </c>
      <c r="J34" s="44"/>
      <c r="K34" s="49" t="str">
        <f>Table13[[#This Row],[JUR]]&amp;" "&amp;Table13[[#This Row],[FORMATION]]</f>
        <v>23 3</v>
      </c>
      <c r="L34" s="49">
        <v>23</v>
      </c>
      <c r="M34" s="51">
        <v>3</v>
      </c>
      <c r="N34" s="51">
        <v>0.04</v>
      </c>
    </row>
    <row r="35" spans="1:14">
      <c r="A35" s="34" t="str">
        <f>'2025 Decline Rates Vertical'!$B35&amp;" "&amp;'2025 Decline Rates Vertical'!$C35</f>
        <v>1 73</v>
      </c>
      <c r="B35" s="45">
        <v>1</v>
      </c>
      <c r="C35" s="46">
        <v>73</v>
      </c>
      <c r="D35" s="47">
        <v>0.38</v>
      </c>
      <c r="F35" s="37" t="str">
        <f>'2025 Decline Rates Vertical'!$G35&amp;" "&amp;'2025 Decline Rates Vertical'!$H35</f>
        <v>26 3</v>
      </c>
      <c r="G35" s="45">
        <v>26</v>
      </c>
      <c r="H35" s="47">
        <v>3</v>
      </c>
      <c r="I35" s="47">
        <v>0.15</v>
      </c>
      <c r="J35" s="48"/>
      <c r="K35" s="45" t="str">
        <f>Table13[[#This Row],[JUR]]&amp;" "&amp;Table13[[#This Row],[FORMATION]]</f>
        <v>26 3</v>
      </c>
      <c r="L35" s="45">
        <v>26</v>
      </c>
      <c r="M35" s="47">
        <v>3</v>
      </c>
      <c r="N35" s="47">
        <v>0.04</v>
      </c>
    </row>
    <row r="36" spans="1:14">
      <c r="A36" s="34" t="str">
        <f>'2025 Decline Rates Vertical'!$B36&amp;" "&amp;'2025 Decline Rates Vertical'!$C36</f>
        <v>1 74</v>
      </c>
      <c r="B36" s="49">
        <v>1</v>
      </c>
      <c r="C36" s="50">
        <v>74</v>
      </c>
      <c r="D36" s="51">
        <v>0.43</v>
      </c>
      <c r="F36" s="37" t="str">
        <f>'2025 Decline Rates Vertical'!$G36&amp;" "&amp;'2025 Decline Rates Vertical'!$H36</f>
        <v>30 3</v>
      </c>
      <c r="G36" s="49">
        <v>30</v>
      </c>
      <c r="H36" s="51">
        <v>3</v>
      </c>
      <c r="I36" s="51">
        <v>0.15</v>
      </c>
      <c r="J36" s="44"/>
      <c r="K36" s="49" t="str">
        <f>Table13[[#This Row],[JUR]]&amp;" "&amp;Table13[[#This Row],[FORMATION]]</f>
        <v>30 3</v>
      </c>
      <c r="L36" s="49">
        <v>30</v>
      </c>
      <c r="M36" s="51">
        <v>3</v>
      </c>
      <c r="N36" s="51">
        <v>0.04</v>
      </c>
    </row>
    <row r="37" spans="1:14">
      <c r="A37" s="34" t="str">
        <f>'2025 Decline Rates Vertical'!$B37&amp;" "&amp;'2025 Decline Rates Vertical'!$C37</f>
        <v>1 75</v>
      </c>
      <c r="B37" s="45">
        <v>1</v>
      </c>
      <c r="C37" s="46">
        <v>75</v>
      </c>
      <c r="D37" s="47">
        <v>0.6</v>
      </c>
      <c r="F37" s="37" t="str">
        <f>'2025 Decline Rates Vertical'!$G37&amp;" "&amp;'2025 Decline Rates Vertical'!$H37</f>
        <v>40 3</v>
      </c>
      <c r="G37" s="45">
        <v>40</v>
      </c>
      <c r="H37" s="47">
        <v>3</v>
      </c>
      <c r="I37" s="47">
        <v>0.15</v>
      </c>
      <c r="J37" s="48"/>
      <c r="K37" s="45" t="str">
        <f>Table13[[#This Row],[JUR]]&amp;" "&amp;Table13[[#This Row],[FORMATION]]</f>
        <v>40 3</v>
      </c>
      <c r="L37" s="45">
        <v>40</v>
      </c>
      <c r="M37" s="47">
        <v>3</v>
      </c>
      <c r="N37" s="47">
        <v>0.04</v>
      </c>
    </row>
    <row r="38" spans="1:14">
      <c r="A38" s="34" t="str">
        <f>'2025 Decline Rates Vertical'!$B38&amp;" "&amp;'2025 Decline Rates Vertical'!$C38</f>
        <v>1 76</v>
      </c>
      <c r="B38" s="49">
        <v>1</v>
      </c>
      <c r="C38" s="50">
        <v>76</v>
      </c>
      <c r="D38" s="51">
        <v>0.46</v>
      </c>
      <c r="F38" s="37" t="str">
        <f>'2025 Decline Rates Vertical'!$G38&amp;" "&amp;'2025 Decline Rates Vertical'!$H38</f>
        <v>50 3</v>
      </c>
      <c r="G38" s="49">
        <v>50</v>
      </c>
      <c r="H38" s="51">
        <v>3</v>
      </c>
      <c r="I38" s="51">
        <v>0.15</v>
      </c>
      <c r="J38" s="44"/>
      <c r="K38" s="49" t="str">
        <f>Table13[[#This Row],[JUR]]&amp;" "&amp;Table13[[#This Row],[FORMATION]]</f>
        <v>50 3</v>
      </c>
      <c r="L38" s="49">
        <v>50</v>
      </c>
      <c r="M38" s="51">
        <v>3</v>
      </c>
      <c r="N38" s="51">
        <v>0.04</v>
      </c>
    </row>
    <row r="39" spans="1:14">
      <c r="A39" s="34" t="str">
        <f>'2025 Decline Rates Vertical'!$B39&amp;" "&amp;'2025 Decline Rates Vertical'!$C39</f>
        <v>1 77</v>
      </c>
      <c r="B39" s="45">
        <v>1</v>
      </c>
      <c r="C39" s="46">
        <v>77</v>
      </c>
      <c r="D39" s="47">
        <v>0.35</v>
      </c>
      <c r="F39" s="37" t="str">
        <f>'2025 Decline Rates Vertical'!$G39&amp;" "&amp;'2025 Decline Rates Vertical'!$H39</f>
        <v>3 4</v>
      </c>
      <c r="G39" s="45">
        <v>3</v>
      </c>
      <c r="H39" s="47">
        <v>4</v>
      </c>
      <c r="I39" s="47">
        <v>0.15</v>
      </c>
      <c r="J39" s="48"/>
      <c r="K39" s="45" t="str">
        <f>Table13[[#This Row],[JUR]]&amp;" "&amp;Table13[[#This Row],[FORMATION]]</f>
        <v>3 4</v>
      </c>
      <c r="L39" s="45">
        <v>3</v>
      </c>
      <c r="M39" s="47">
        <v>4</v>
      </c>
      <c r="N39" s="47">
        <v>0.04</v>
      </c>
    </row>
    <row r="40" spans="1:14">
      <c r="A40" s="34" t="str">
        <f>'2025 Decline Rates Vertical'!$B40&amp;" "&amp;'2025 Decline Rates Vertical'!$C40</f>
        <v>1 78</v>
      </c>
      <c r="B40" s="49">
        <v>1</v>
      </c>
      <c r="C40" s="50">
        <v>78</v>
      </c>
      <c r="D40" s="51">
        <v>0.45</v>
      </c>
      <c r="F40" s="37" t="str">
        <f>'2025 Decline Rates Vertical'!$G40&amp;" "&amp;'2025 Decline Rates Vertical'!$H40</f>
        <v>7 4</v>
      </c>
      <c r="G40" s="49">
        <v>7</v>
      </c>
      <c r="H40" s="51">
        <v>4</v>
      </c>
      <c r="I40" s="51">
        <v>0.22</v>
      </c>
      <c r="J40" s="44"/>
      <c r="K40" s="49" t="str">
        <f>Table13[[#This Row],[JUR]]&amp;" "&amp;Table13[[#This Row],[FORMATION]]</f>
        <v>7 4</v>
      </c>
      <c r="L40" s="49">
        <v>7</v>
      </c>
      <c r="M40" s="51">
        <v>4</v>
      </c>
      <c r="N40" s="51">
        <v>0.14000000000000001</v>
      </c>
    </row>
    <row r="41" spans="1:14">
      <c r="A41" s="34" t="str">
        <f>'2025 Decline Rates Vertical'!$B41&amp;" "&amp;'2025 Decline Rates Vertical'!$C41</f>
        <v>1 79</v>
      </c>
      <c r="B41" s="45">
        <v>1</v>
      </c>
      <c r="C41" s="46">
        <v>79</v>
      </c>
      <c r="D41" s="47">
        <v>0.44</v>
      </c>
      <c r="F41" s="37" t="str">
        <f>'2025 Decline Rates Vertical'!$G41&amp;" "&amp;'2025 Decline Rates Vertical'!$H41</f>
        <v>18 4</v>
      </c>
      <c r="G41" s="45">
        <v>18</v>
      </c>
      <c r="H41" s="47">
        <v>4</v>
      </c>
      <c r="I41" s="47">
        <v>0.14000000000000001</v>
      </c>
      <c r="J41" s="48"/>
      <c r="K41" s="45" t="str">
        <f>Table13[[#This Row],[JUR]]&amp;" "&amp;Table13[[#This Row],[FORMATION]]</f>
        <v>18 4</v>
      </c>
      <c r="L41" s="45">
        <v>18</v>
      </c>
      <c r="M41" s="47">
        <v>4</v>
      </c>
      <c r="N41" s="47">
        <v>0.05</v>
      </c>
    </row>
    <row r="42" spans="1:14">
      <c r="A42" s="34" t="str">
        <f>'2025 Decline Rates Vertical'!$B42&amp;" "&amp;'2025 Decline Rates Vertical'!$C42</f>
        <v>1 80</v>
      </c>
      <c r="B42" s="49">
        <v>1</v>
      </c>
      <c r="C42" s="50">
        <v>80</v>
      </c>
      <c r="D42" s="51">
        <v>0.3</v>
      </c>
      <c r="F42" s="37" t="str">
        <f>'2025 Decline Rates Vertical'!$G42&amp;" "&amp;'2025 Decline Rates Vertical'!$H42</f>
        <v>20 4</v>
      </c>
      <c r="G42" s="49">
        <v>20</v>
      </c>
      <c r="H42" s="51">
        <v>4</v>
      </c>
      <c r="I42" s="51">
        <v>0.15</v>
      </c>
      <c r="J42" s="44"/>
      <c r="K42" s="49" t="str">
        <f>Table13[[#This Row],[JUR]]&amp;" "&amp;Table13[[#This Row],[FORMATION]]</f>
        <v>20 4</v>
      </c>
      <c r="L42" s="49">
        <v>20</v>
      </c>
      <c r="M42" s="51">
        <v>4</v>
      </c>
      <c r="N42" s="51">
        <v>0.04</v>
      </c>
    </row>
    <row r="43" spans="1:14">
      <c r="A43" s="34" t="str">
        <f>'2025 Decline Rates Vertical'!$B43&amp;" "&amp;'2025 Decline Rates Vertical'!$C43</f>
        <v>1 81</v>
      </c>
      <c r="B43" s="45">
        <v>1</v>
      </c>
      <c r="C43" s="46">
        <v>81</v>
      </c>
      <c r="D43" s="47">
        <v>0.39</v>
      </c>
      <c r="F43" s="37" t="str">
        <f>'2025 Decline Rates Vertical'!$G43&amp;" "&amp;'2025 Decline Rates Vertical'!$H43</f>
        <v>26 4</v>
      </c>
      <c r="G43" s="45">
        <v>26</v>
      </c>
      <c r="H43" s="47">
        <v>4</v>
      </c>
      <c r="I43" s="47">
        <v>0.14000000000000001</v>
      </c>
      <c r="J43" s="48"/>
      <c r="K43" s="45" t="str">
        <f>Table13[[#This Row],[JUR]]&amp;" "&amp;Table13[[#This Row],[FORMATION]]</f>
        <v>26 4</v>
      </c>
      <c r="L43" s="45">
        <v>26</v>
      </c>
      <c r="M43" s="47">
        <v>4</v>
      </c>
      <c r="N43" s="47">
        <v>0.05</v>
      </c>
    </row>
    <row r="44" spans="1:14">
      <c r="A44" s="34" t="str">
        <f>'2025 Decline Rates Vertical'!$B44&amp;" "&amp;'2025 Decline Rates Vertical'!$C44</f>
        <v>1 82</v>
      </c>
      <c r="B44" s="49">
        <v>1</v>
      </c>
      <c r="C44" s="50">
        <v>82</v>
      </c>
      <c r="D44" s="51">
        <v>0.47</v>
      </c>
      <c r="F44" s="37" t="str">
        <f>'2025 Decline Rates Vertical'!$G44&amp;" "&amp;'2025 Decline Rates Vertical'!$H44</f>
        <v>37 4</v>
      </c>
      <c r="G44" s="49">
        <v>37</v>
      </c>
      <c r="H44" s="51">
        <v>4</v>
      </c>
      <c r="I44" s="51">
        <v>0.24</v>
      </c>
      <c r="J44" s="44"/>
      <c r="K44" s="49" t="str">
        <f>Table13[[#This Row],[JUR]]&amp;" "&amp;Table13[[#This Row],[FORMATION]]</f>
        <v>37 4</v>
      </c>
      <c r="L44" s="49">
        <v>37</v>
      </c>
      <c r="M44" s="51">
        <v>4</v>
      </c>
      <c r="N44" s="51">
        <v>0.14000000000000001</v>
      </c>
    </row>
    <row r="45" spans="1:14">
      <c r="A45" s="34" t="str">
        <f>'2025 Decline Rates Vertical'!$B45&amp;" "&amp;'2025 Decline Rates Vertical'!$C45</f>
        <v>1 85</v>
      </c>
      <c r="B45" s="45">
        <v>1</v>
      </c>
      <c r="C45" s="46">
        <v>85</v>
      </c>
      <c r="D45" s="47">
        <v>0.45</v>
      </c>
      <c r="F45" s="37" t="str">
        <f>'2025 Decline Rates Vertical'!$G45&amp;" "&amp;'2025 Decline Rates Vertical'!$H45</f>
        <v>40 4</v>
      </c>
      <c r="G45" s="45">
        <v>40</v>
      </c>
      <c r="H45" s="47">
        <v>4</v>
      </c>
      <c r="I45" s="47">
        <v>0.14000000000000001</v>
      </c>
      <c r="J45" s="48"/>
      <c r="K45" s="45" t="str">
        <f>Table13[[#This Row],[JUR]]&amp;" "&amp;Table13[[#This Row],[FORMATION]]</f>
        <v>40 4</v>
      </c>
      <c r="L45" s="45">
        <v>40</v>
      </c>
      <c r="M45" s="47">
        <v>4</v>
      </c>
      <c r="N45" s="47">
        <v>0.05</v>
      </c>
    </row>
    <row r="46" spans="1:14">
      <c r="A46" s="34" t="str">
        <f>'2025 Decline Rates Vertical'!$B46&amp;" "&amp;'2025 Decline Rates Vertical'!$C46</f>
        <v>1 87</v>
      </c>
      <c r="B46" s="49">
        <v>1</v>
      </c>
      <c r="C46" s="50">
        <v>87</v>
      </c>
      <c r="D46" s="51">
        <v>0.3</v>
      </c>
      <c r="F46" s="37" t="str">
        <f>'2025 Decline Rates Vertical'!$G46&amp;" "&amp;'2025 Decline Rates Vertical'!$H46</f>
        <v>43 4</v>
      </c>
      <c r="G46" s="49">
        <v>43</v>
      </c>
      <c r="H46" s="51">
        <v>4</v>
      </c>
      <c r="I46" s="51">
        <v>0.24</v>
      </c>
      <c r="J46" s="44"/>
      <c r="K46" s="49" t="str">
        <f>Table13[[#This Row],[JUR]]&amp;" "&amp;Table13[[#This Row],[FORMATION]]</f>
        <v>43 4</v>
      </c>
      <c r="L46" s="49">
        <v>43</v>
      </c>
      <c r="M46" s="51">
        <v>4</v>
      </c>
      <c r="N46" s="51">
        <v>0.14000000000000001</v>
      </c>
    </row>
    <row r="47" spans="1:14">
      <c r="A47" s="34" t="str">
        <f>'2025 Decline Rates Vertical'!$B47&amp;" "&amp;'2025 Decline Rates Vertical'!$C47</f>
        <v>1 88</v>
      </c>
      <c r="B47" s="45">
        <v>1</v>
      </c>
      <c r="C47" s="46">
        <v>88</v>
      </c>
      <c r="D47" s="47">
        <v>0.28999999999999998</v>
      </c>
      <c r="F47" s="37" t="str">
        <f>'2025 Decline Rates Vertical'!$G47&amp;" "&amp;'2025 Decline Rates Vertical'!$H47</f>
        <v>44 4</v>
      </c>
      <c r="G47" s="45">
        <v>44</v>
      </c>
      <c r="H47" s="47">
        <v>4</v>
      </c>
      <c r="I47" s="47">
        <v>0.22</v>
      </c>
      <c r="J47" s="48"/>
      <c r="K47" s="45" t="str">
        <f>Table13[[#This Row],[JUR]]&amp;" "&amp;Table13[[#This Row],[FORMATION]]</f>
        <v>44 4</v>
      </c>
      <c r="L47" s="45">
        <v>44</v>
      </c>
      <c r="M47" s="47">
        <v>4</v>
      </c>
      <c r="N47" s="47">
        <v>0.14000000000000001</v>
      </c>
    </row>
    <row r="48" spans="1:14">
      <c r="A48" s="34" t="str">
        <f>'2025 Decline Rates Vertical'!$B48&amp;" "&amp;'2025 Decline Rates Vertical'!$C48</f>
        <v>1 89</v>
      </c>
      <c r="B48" s="49">
        <v>1</v>
      </c>
      <c r="C48" s="50">
        <v>89</v>
      </c>
      <c r="D48" s="51">
        <v>0.25</v>
      </c>
      <c r="F48" s="37" t="str">
        <f>'2025 Decline Rates Vertical'!$G48&amp;" "&amp;'2025 Decline Rates Vertical'!$H48</f>
        <v>53 4</v>
      </c>
      <c r="G48" s="49">
        <v>53</v>
      </c>
      <c r="H48" s="51">
        <v>4</v>
      </c>
      <c r="I48" s="51">
        <v>0.22</v>
      </c>
      <c r="J48" s="44"/>
      <c r="K48" s="49" t="str">
        <f>Table13[[#This Row],[JUR]]&amp;" "&amp;Table13[[#This Row],[FORMATION]]</f>
        <v>53 4</v>
      </c>
      <c r="L48" s="49">
        <v>53</v>
      </c>
      <c r="M48" s="51">
        <v>4</v>
      </c>
      <c r="N48" s="51">
        <v>0.14000000000000001</v>
      </c>
    </row>
    <row r="49" spans="1:14">
      <c r="A49" s="34" t="str">
        <f>'2025 Decline Rates Vertical'!$B49&amp;" "&amp;'2025 Decline Rates Vertical'!$C49</f>
        <v>1 90</v>
      </c>
      <c r="B49" s="45">
        <v>1</v>
      </c>
      <c r="C49" s="46">
        <v>90</v>
      </c>
      <c r="D49" s="47">
        <v>0.41</v>
      </c>
      <c r="F49" s="37" t="str">
        <f>'2025 Decline Rates Vertical'!$G49&amp;" "&amp;'2025 Decline Rates Vertical'!$H49</f>
        <v>54 4</v>
      </c>
      <c r="G49" s="45">
        <v>54</v>
      </c>
      <c r="H49" s="47">
        <v>4</v>
      </c>
      <c r="I49" s="47">
        <v>0.24</v>
      </c>
      <c r="J49" s="48"/>
      <c r="K49" s="45" t="str">
        <f>Table13[[#This Row],[JUR]]&amp;" "&amp;Table13[[#This Row],[FORMATION]]</f>
        <v>54 4</v>
      </c>
      <c r="L49" s="45">
        <v>54</v>
      </c>
      <c r="M49" s="47">
        <v>4</v>
      </c>
      <c r="N49" s="47">
        <v>0.14000000000000001</v>
      </c>
    </row>
    <row r="50" spans="1:14">
      <c r="A50" s="34" t="str">
        <f>'2025 Decline Rates Vertical'!$B50&amp;" "&amp;'2025 Decline Rates Vertical'!$C50</f>
        <v>1 91</v>
      </c>
      <c r="B50" s="49">
        <v>1</v>
      </c>
      <c r="C50" s="50">
        <v>91</v>
      </c>
      <c r="D50" s="51">
        <v>0.37</v>
      </c>
      <c r="F50" s="37" t="str">
        <f>'2025 Decline Rates Vertical'!$G50&amp;" "&amp;'2025 Decline Rates Vertical'!$H50</f>
        <v>18 5</v>
      </c>
      <c r="G50" s="49">
        <v>18</v>
      </c>
      <c r="H50" s="51">
        <v>5</v>
      </c>
      <c r="I50" s="51">
        <v>0.15</v>
      </c>
      <c r="J50" s="44"/>
      <c r="K50" s="49" t="str">
        <f>Table13[[#This Row],[JUR]]&amp;" "&amp;Table13[[#This Row],[FORMATION]]</f>
        <v>18 5</v>
      </c>
      <c r="L50" s="49">
        <v>18</v>
      </c>
      <c r="M50" s="51">
        <v>5</v>
      </c>
      <c r="N50" s="51">
        <v>0.06</v>
      </c>
    </row>
    <row r="51" spans="1:14">
      <c r="A51" s="34" t="str">
        <f>'2025 Decline Rates Vertical'!$B51&amp;" "&amp;'2025 Decline Rates Vertical'!$C51</f>
        <v>1 92</v>
      </c>
      <c r="B51" s="45">
        <v>1</v>
      </c>
      <c r="C51" s="46">
        <v>92</v>
      </c>
      <c r="D51" s="47">
        <v>0.34</v>
      </c>
      <c r="F51" s="37" t="str">
        <f>'2025 Decline Rates Vertical'!$G51&amp;" "&amp;'2025 Decline Rates Vertical'!$H51</f>
        <v>26 5</v>
      </c>
      <c r="G51" s="45">
        <v>26</v>
      </c>
      <c r="H51" s="47">
        <v>5</v>
      </c>
      <c r="I51" s="47">
        <v>0.15</v>
      </c>
      <c r="J51" s="48"/>
      <c r="K51" s="45" t="str">
        <f>Table13[[#This Row],[JUR]]&amp;" "&amp;Table13[[#This Row],[FORMATION]]</f>
        <v>26 5</v>
      </c>
      <c r="L51" s="45">
        <v>26</v>
      </c>
      <c r="M51" s="47">
        <v>5</v>
      </c>
      <c r="N51" s="47">
        <v>0.06</v>
      </c>
    </row>
    <row r="52" spans="1:14">
      <c r="A52" s="34" t="str">
        <f>'2025 Decline Rates Vertical'!$B52&amp;" "&amp;'2025 Decline Rates Vertical'!$C52</f>
        <v>1 93</v>
      </c>
      <c r="B52" s="49">
        <v>1</v>
      </c>
      <c r="C52" s="50">
        <v>93</v>
      </c>
      <c r="D52" s="51">
        <v>0.42</v>
      </c>
      <c r="F52" s="37" t="str">
        <f>'2025 Decline Rates Vertical'!$G52&amp;" "&amp;'2025 Decline Rates Vertical'!$H52</f>
        <v>37 5</v>
      </c>
      <c r="G52" s="49">
        <v>37</v>
      </c>
      <c r="H52" s="51">
        <v>5</v>
      </c>
      <c r="I52" s="51">
        <v>0.25</v>
      </c>
      <c r="J52" s="44"/>
      <c r="K52" s="49" t="str">
        <f>Table13[[#This Row],[JUR]]&amp;" "&amp;Table13[[#This Row],[FORMATION]]</f>
        <v>37 5</v>
      </c>
      <c r="L52" s="49">
        <v>37</v>
      </c>
      <c r="M52" s="51">
        <v>5</v>
      </c>
      <c r="N52" s="51">
        <v>0.14000000000000001</v>
      </c>
    </row>
    <row r="53" spans="1:14">
      <c r="A53" s="34" t="str">
        <f>'2025 Decline Rates Vertical'!$B53&amp;" "&amp;'2025 Decline Rates Vertical'!$C53</f>
        <v>1 94</v>
      </c>
      <c r="B53" s="45">
        <v>1</v>
      </c>
      <c r="C53" s="46">
        <v>94</v>
      </c>
      <c r="D53" s="47">
        <v>0.34</v>
      </c>
      <c r="F53" s="37" t="str">
        <f>'2025 Decline Rates Vertical'!$G53&amp;" "&amp;'2025 Decline Rates Vertical'!$H53</f>
        <v>40 5</v>
      </c>
      <c r="G53" s="45">
        <v>40</v>
      </c>
      <c r="H53" s="47">
        <v>5</v>
      </c>
      <c r="I53" s="47">
        <v>0.15</v>
      </c>
      <c r="J53" s="48"/>
      <c r="K53" s="45" t="str">
        <f>Table13[[#This Row],[JUR]]&amp;" "&amp;Table13[[#This Row],[FORMATION]]</f>
        <v>40 5</v>
      </c>
      <c r="L53" s="45">
        <v>40</v>
      </c>
      <c r="M53" s="47">
        <v>5</v>
      </c>
      <c r="N53" s="47">
        <v>0.06</v>
      </c>
    </row>
    <row r="54" spans="1:14">
      <c r="A54" s="34" t="str">
        <f>'2025 Decline Rates Vertical'!$B54&amp;" "&amp;'2025 Decline Rates Vertical'!$C54</f>
        <v>1 95</v>
      </c>
      <c r="B54" s="49">
        <v>1</v>
      </c>
      <c r="C54" s="50">
        <v>95</v>
      </c>
      <c r="D54" s="51">
        <v>0.51</v>
      </c>
      <c r="F54" s="37" t="str">
        <f>'2025 Decline Rates Vertical'!$G54&amp;" "&amp;'2025 Decline Rates Vertical'!$H54</f>
        <v>43 5</v>
      </c>
      <c r="G54" s="49">
        <v>43</v>
      </c>
      <c r="H54" s="51">
        <v>5</v>
      </c>
      <c r="I54" s="51">
        <v>0.25</v>
      </c>
      <c r="J54" s="44"/>
      <c r="K54" s="49" t="str">
        <f>Table13[[#This Row],[JUR]]&amp;" "&amp;Table13[[#This Row],[FORMATION]]</f>
        <v>43 5</v>
      </c>
      <c r="L54" s="49">
        <v>43</v>
      </c>
      <c r="M54" s="51">
        <v>5</v>
      </c>
      <c r="N54" s="51">
        <v>0.14000000000000001</v>
      </c>
    </row>
    <row r="55" spans="1:14">
      <c r="A55" s="34" t="str">
        <f>'2025 Decline Rates Vertical'!$B55&amp;" "&amp;'2025 Decline Rates Vertical'!$C55</f>
        <v>1 96</v>
      </c>
      <c r="B55" s="45">
        <v>1</v>
      </c>
      <c r="C55" s="46">
        <v>96</v>
      </c>
      <c r="D55" s="47">
        <v>0.7</v>
      </c>
      <c r="F55" s="37" t="str">
        <f>'2025 Decline Rates Vertical'!$G55&amp;" "&amp;'2025 Decline Rates Vertical'!$H55</f>
        <v>54 5</v>
      </c>
      <c r="G55" s="45">
        <v>54</v>
      </c>
      <c r="H55" s="47">
        <v>5</v>
      </c>
      <c r="I55" s="47">
        <v>0.25</v>
      </c>
      <c r="J55" s="48"/>
      <c r="K55" s="45" t="str">
        <f>Table13[[#This Row],[JUR]]&amp;" "&amp;Table13[[#This Row],[FORMATION]]</f>
        <v>54 5</v>
      </c>
      <c r="L55" s="45">
        <v>54</v>
      </c>
      <c r="M55" s="47">
        <v>5</v>
      </c>
      <c r="N55" s="47">
        <v>0.14000000000000001</v>
      </c>
    </row>
    <row r="56" spans="1:14">
      <c r="A56" s="34" t="str">
        <f>'2025 Decline Rates Vertical'!$B56&amp;" "&amp;'2025 Decline Rates Vertical'!$C56</f>
        <v>1 97</v>
      </c>
      <c r="B56" s="49">
        <v>1</v>
      </c>
      <c r="C56" s="50">
        <v>97</v>
      </c>
      <c r="D56" s="51">
        <v>0.23</v>
      </c>
      <c r="F56" s="37" t="str">
        <f>'2025 Decline Rates Vertical'!$G56&amp;" "&amp;'2025 Decline Rates Vertical'!$H56</f>
        <v>18 6</v>
      </c>
      <c r="G56" s="49">
        <v>18</v>
      </c>
      <c r="H56" s="51">
        <v>6</v>
      </c>
      <c r="I56" s="51">
        <v>0.08</v>
      </c>
      <c r="J56" s="44"/>
      <c r="K56" s="49" t="str">
        <f>Table13[[#This Row],[JUR]]&amp;" "&amp;Table13[[#This Row],[FORMATION]]</f>
        <v>18 6</v>
      </c>
      <c r="L56" s="49">
        <v>18</v>
      </c>
      <c r="M56" s="51">
        <v>6</v>
      </c>
      <c r="N56" s="51">
        <v>0.08</v>
      </c>
    </row>
    <row r="57" spans="1:14">
      <c r="A57" s="34" t="str">
        <f>'2025 Decline Rates Vertical'!$B57&amp;" "&amp;'2025 Decline Rates Vertical'!$C57</f>
        <v>1 98</v>
      </c>
      <c r="B57" s="45">
        <v>1</v>
      </c>
      <c r="C57" s="46">
        <v>98</v>
      </c>
      <c r="D57" s="47">
        <v>0.05</v>
      </c>
      <c r="F57" s="37" t="str">
        <f>'2025 Decline Rates Vertical'!$G57&amp;" "&amp;'2025 Decline Rates Vertical'!$H57</f>
        <v>26 6</v>
      </c>
      <c r="G57" s="45">
        <v>26</v>
      </c>
      <c r="H57" s="47">
        <v>6</v>
      </c>
      <c r="I57" s="47">
        <v>0.08</v>
      </c>
      <c r="J57" s="48"/>
      <c r="K57" s="45" t="str">
        <f>Table13[[#This Row],[JUR]]&amp;" "&amp;Table13[[#This Row],[FORMATION]]</f>
        <v>26 6</v>
      </c>
      <c r="L57" s="45">
        <v>26</v>
      </c>
      <c r="M57" s="47">
        <v>6</v>
      </c>
      <c r="N57" s="47">
        <v>0.08</v>
      </c>
    </row>
    <row r="58" spans="1:14">
      <c r="A58" s="34" t="str">
        <f>'2025 Decline Rates Vertical'!$B58&amp;" "&amp;'2025 Decline Rates Vertical'!$C58</f>
        <v>1 100</v>
      </c>
      <c r="B58" s="49">
        <v>1</v>
      </c>
      <c r="C58" s="50">
        <v>100</v>
      </c>
      <c r="D58" s="51">
        <v>0</v>
      </c>
      <c r="F58" s="37" t="str">
        <f>'2025 Decline Rates Vertical'!$G58&amp;" "&amp;'2025 Decline Rates Vertical'!$H58</f>
        <v>40 6</v>
      </c>
      <c r="G58" s="49">
        <v>40</v>
      </c>
      <c r="H58" s="51">
        <v>6</v>
      </c>
      <c r="I58" s="51">
        <v>0.08</v>
      </c>
      <c r="J58" s="44"/>
      <c r="K58" s="49" t="str">
        <f>Table13[[#This Row],[JUR]]&amp;" "&amp;Table13[[#This Row],[FORMATION]]</f>
        <v>40 6</v>
      </c>
      <c r="L58" s="49">
        <v>40</v>
      </c>
      <c r="M58" s="51">
        <v>6</v>
      </c>
      <c r="N58" s="51">
        <v>0.08</v>
      </c>
    </row>
    <row r="59" spans="1:14">
      <c r="A59" s="34" t="str">
        <f>'2025 Decline Rates Vertical'!$B59&amp;" "&amp;'2025 Decline Rates Vertical'!$C59</f>
        <v>1 101</v>
      </c>
      <c r="B59" s="45">
        <v>1</v>
      </c>
      <c r="C59" s="46">
        <v>101</v>
      </c>
      <c r="D59" s="47">
        <v>0</v>
      </c>
      <c r="F59" s="37" t="str">
        <f>'2025 Decline Rates Vertical'!$G59&amp;" "&amp;'2025 Decline Rates Vertical'!$H59</f>
        <v>18 7</v>
      </c>
      <c r="G59" s="45">
        <v>18</v>
      </c>
      <c r="H59" s="47">
        <v>7</v>
      </c>
      <c r="I59" s="47">
        <v>0.08</v>
      </c>
      <c r="J59" s="48"/>
      <c r="K59" s="45" t="str">
        <f>Table13[[#This Row],[JUR]]&amp;" "&amp;Table13[[#This Row],[FORMATION]]</f>
        <v>18 7</v>
      </c>
      <c r="L59" s="45">
        <v>18</v>
      </c>
      <c r="M59" s="47">
        <v>7</v>
      </c>
      <c r="N59" s="47">
        <v>0.08</v>
      </c>
    </row>
    <row r="60" spans="1:14">
      <c r="A60" s="34" t="str">
        <f>'2025 Decline Rates Vertical'!$B60&amp;" "&amp;'2025 Decline Rates Vertical'!$C60</f>
        <v>1 109</v>
      </c>
      <c r="B60" s="49">
        <v>1</v>
      </c>
      <c r="C60" s="50">
        <v>109</v>
      </c>
      <c r="D60" s="51">
        <v>0.38</v>
      </c>
      <c r="F60" s="37" t="str">
        <f>'2025 Decline Rates Vertical'!$G60&amp;" "&amp;'2025 Decline Rates Vertical'!$H60</f>
        <v>26 7</v>
      </c>
      <c r="G60" s="49">
        <v>26</v>
      </c>
      <c r="H60" s="51">
        <v>7</v>
      </c>
      <c r="I60" s="51">
        <v>0.08</v>
      </c>
      <c r="J60" s="44"/>
      <c r="K60" s="49" t="str">
        <f>Table13[[#This Row],[JUR]]&amp;" "&amp;Table13[[#This Row],[FORMATION]]</f>
        <v>26 7</v>
      </c>
      <c r="L60" s="49">
        <v>26</v>
      </c>
      <c r="M60" s="51">
        <v>7</v>
      </c>
      <c r="N60" s="51">
        <v>0.08</v>
      </c>
    </row>
    <row r="61" spans="1:14">
      <c r="A61" s="34" t="str">
        <f>'2025 Decline Rates Vertical'!$B61&amp;" "&amp;'2025 Decline Rates Vertical'!$C61</f>
        <v>2 1</v>
      </c>
      <c r="B61" s="45">
        <v>2</v>
      </c>
      <c r="C61" s="46">
        <v>1</v>
      </c>
      <c r="D61" s="47">
        <v>0.3</v>
      </c>
      <c r="F61" s="37" t="str">
        <f>'2025 Decline Rates Vertical'!$G61&amp;" "&amp;'2025 Decline Rates Vertical'!$H61</f>
        <v>40 7</v>
      </c>
      <c r="G61" s="45">
        <v>40</v>
      </c>
      <c r="H61" s="47">
        <v>7</v>
      </c>
      <c r="I61" s="47">
        <v>0.08</v>
      </c>
      <c r="J61" s="48"/>
      <c r="K61" s="45" t="str">
        <f>Table13[[#This Row],[JUR]]&amp;" "&amp;Table13[[#This Row],[FORMATION]]</f>
        <v>40 7</v>
      </c>
      <c r="L61" s="45">
        <v>40</v>
      </c>
      <c r="M61" s="47">
        <v>7</v>
      </c>
      <c r="N61" s="47">
        <v>0.08</v>
      </c>
    </row>
    <row r="62" spans="1:14">
      <c r="A62" s="34" t="str">
        <f>'2025 Decline Rates Vertical'!$B62&amp;" "&amp;'2025 Decline Rates Vertical'!$C62</f>
        <v>2 9</v>
      </c>
      <c r="B62" s="49">
        <v>2</v>
      </c>
      <c r="C62" s="50">
        <v>9</v>
      </c>
      <c r="D62" s="51">
        <v>0.41</v>
      </c>
      <c r="F62" s="37" t="str">
        <f>'2025 Decline Rates Vertical'!$G62&amp;" "&amp;'2025 Decline Rates Vertical'!$H62</f>
        <v>3 8</v>
      </c>
      <c r="G62" s="49">
        <v>3</v>
      </c>
      <c r="H62" s="51">
        <v>8</v>
      </c>
      <c r="I62" s="51">
        <v>0.14000000000000001</v>
      </c>
      <c r="J62" s="44"/>
      <c r="K62" s="49" t="str">
        <f>Table13[[#This Row],[JUR]]&amp;" "&amp;Table13[[#This Row],[FORMATION]]</f>
        <v>3 8</v>
      </c>
      <c r="L62" s="49">
        <v>3</v>
      </c>
      <c r="M62" s="51">
        <v>8</v>
      </c>
      <c r="N62" s="51">
        <v>0.09</v>
      </c>
    </row>
    <row r="63" spans="1:14">
      <c r="A63" s="34" t="str">
        <f>'2025 Decline Rates Vertical'!$B63&amp;" "&amp;'2025 Decline Rates Vertical'!$C63</f>
        <v>2 10</v>
      </c>
      <c r="B63" s="45">
        <v>2</v>
      </c>
      <c r="C63" s="46">
        <v>10</v>
      </c>
      <c r="D63" s="47">
        <v>0.28999999999999998</v>
      </c>
      <c r="F63" s="37" t="str">
        <f>'2025 Decline Rates Vertical'!$G63&amp;" "&amp;'2025 Decline Rates Vertical'!$H63</f>
        <v>6 8</v>
      </c>
      <c r="G63" s="45">
        <v>6</v>
      </c>
      <c r="H63" s="47">
        <v>8</v>
      </c>
      <c r="I63" s="47">
        <v>0.11</v>
      </c>
      <c r="J63" s="48"/>
      <c r="K63" s="45" t="str">
        <f>Table13[[#This Row],[JUR]]&amp;" "&amp;Table13[[#This Row],[FORMATION]]</f>
        <v>6 8</v>
      </c>
      <c r="L63" s="45">
        <v>6</v>
      </c>
      <c r="M63" s="47">
        <v>8</v>
      </c>
      <c r="N63" s="47">
        <v>0.11</v>
      </c>
    </row>
    <row r="64" spans="1:14">
      <c r="A64" s="34" t="str">
        <f>'2025 Decline Rates Vertical'!$B64&amp;" "&amp;'2025 Decline Rates Vertical'!$C64</f>
        <v>2 14</v>
      </c>
      <c r="B64" s="49">
        <v>2</v>
      </c>
      <c r="C64" s="50">
        <v>14</v>
      </c>
      <c r="D64" s="51">
        <v>0.31</v>
      </c>
      <c r="F64" s="37" t="str">
        <f>'2025 Decline Rates Vertical'!$G64&amp;" "&amp;'2025 Decline Rates Vertical'!$H64</f>
        <v>18 8</v>
      </c>
      <c r="G64" s="49">
        <v>18</v>
      </c>
      <c r="H64" s="51">
        <v>8</v>
      </c>
      <c r="I64" s="51">
        <v>0.16</v>
      </c>
      <c r="J64" s="44"/>
      <c r="K64" s="49" t="str">
        <f>Table13[[#This Row],[JUR]]&amp;" "&amp;Table13[[#This Row],[FORMATION]]</f>
        <v>18 8</v>
      </c>
      <c r="L64" s="49">
        <v>18</v>
      </c>
      <c r="M64" s="51">
        <v>8</v>
      </c>
      <c r="N64" s="51">
        <v>0.16</v>
      </c>
    </row>
    <row r="65" spans="1:14">
      <c r="A65" s="34" t="str">
        <f>'2025 Decline Rates Vertical'!$B65&amp;" "&amp;'2025 Decline Rates Vertical'!$C65</f>
        <v>2 20</v>
      </c>
      <c r="B65" s="45">
        <v>2</v>
      </c>
      <c r="C65" s="46">
        <v>20</v>
      </c>
      <c r="D65" s="47">
        <v>0.44</v>
      </c>
      <c r="F65" s="37" t="str">
        <f>'2025 Decline Rates Vertical'!$G65&amp;" "&amp;'2025 Decline Rates Vertical'!$H65</f>
        <v>20 8</v>
      </c>
      <c r="G65" s="45">
        <v>20</v>
      </c>
      <c r="H65" s="47">
        <v>8</v>
      </c>
      <c r="I65" s="47">
        <v>0.14000000000000001</v>
      </c>
      <c r="J65" s="48"/>
      <c r="K65" s="45" t="str">
        <f>Table13[[#This Row],[JUR]]&amp;" "&amp;Table13[[#This Row],[FORMATION]]</f>
        <v>20 8</v>
      </c>
      <c r="L65" s="45">
        <v>20</v>
      </c>
      <c r="M65" s="47">
        <v>8</v>
      </c>
      <c r="N65" s="47">
        <v>0.09</v>
      </c>
    </row>
    <row r="66" spans="1:14">
      <c r="A66" s="34" t="str">
        <f>'2025 Decline Rates Vertical'!$B66&amp;" "&amp;'2025 Decline Rates Vertical'!$C66</f>
        <v>2 21</v>
      </c>
      <c r="B66" s="49">
        <v>2</v>
      </c>
      <c r="C66" s="50">
        <v>21</v>
      </c>
      <c r="D66" s="51">
        <v>0.28999999999999998</v>
      </c>
      <c r="F66" s="37" t="str">
        <f>'2025 Decline Rates Vertical'!$G66&amp;" "&amp;'2025 Decline Rates Vertical'!$H66</f>
        <v>22 8</v>
      </c>
      <c r="G66" s="49">
        <v>22</v>
      </c>
      <c r="H66" s="51">
        <v>8</v>
      </c>
      <c r="I66" s="51">
        <v>0.11</v>
      </c>
      <c r="J66" s="44"/>
      <c r="K66" s="49" t="str">
        <f>Table13[[#This Row],[JUR]]&amp;" "&amp;Table13[[#This Row],[FORMATION]]</f>
        <v>22 8</v>
      </c>
      <c r="L66" s="49">
        <v>22</v>
      </c>
      <c r="M66" s="51">
        <v>8</v>
      </c>
      <c r="N66" s="51">
        <v>0.11</v>
      </c>
    </row>
    <row r="67" spans="1:14">
      <c r="A67" s="34" t="str">
        <f>'2025 Decline Rates Vertical'!$B67&amp;" "&amp;'2025 Decline Rates Vertical'!$C67</f>
        <v>2 32</v>
      </c>
      <c r="B67" s="45">
        <v>2</v>
      </c>
      <c r="C67" s="46">
        <v>32</v>
      </c>
      <c r="D67" s="47">
        <v>0.48</v>
      </c>
      <c r="F67" s="37" t="str">
        <f>'2025 Decline Rates Vertical'!$G67&amp;" "&amp;'2025 Decline Rates Vertical'!$H67</f>
        <v>23 8</v>
      </c>
      <c r="G67" s="45">
        <v>23</v>
      </c>
      <c r="H67" s="47">
        <v>8</v>
      </c>
      <c r="I67" s="47">
        <v>0.11</v>
      </c>
      <c r="J67" s="48"/>
      <c r="K67" s="45" t="str">
        <f>Table13[[#This Row],[JUR]]&amp;" "&amp;Table13[[#This Row],[FORMATION]]</f>
        <v>23 8</v>
      </c>
      <c r="L67" s="45">
        <v>23</v>
      </c>
      <c r="M67" s="47">
        <v>8</v>
      </c>
      <c r="N67" s="47">
        <v>0.11</v>
      </c>
    </row>
    <row r="68" spans="1:14">
      <c r="A68" s="34" t="str">
        <f>'2025 Decline Rates Vertical'!$B68&amp;" "&amp;'2025 Decline Rates Vertical'!$C68</f>
        <v>2 33</v>
      </c>
      <c r="B68" s="49">
        <v>2</v>
      </c>
      <c r="C68" s="50">
        <v>33</v>
      </c>
      <c r="D68" s="51">
        <v>0.39</v>
      </c>
      <c r="F68" s="37" t="str">
        <f>'2025 Decline Rates Vertical'!$G68&amp;" "&amp;'2025 Decline Rates Vertical'!$H68</f>
        <v>26 8</v>
      </c>
      <c r="G68" s="49">
        <v>26</v>
      </c>
      <c r="H68" s="51">
        <v>8</v>
      </c>
      <c r="I68" s="51">
        <v>0.16</v>
      </c>
      <c r="J68" s="44"/>
      <c r="K68" s="49" t="str">
        <f>Table13[[#This Row],[JUR]]&amp;" "&amp;Table13[[#This Row],[FORMATION]]</f>
        <v>26 8</v>
      </c>
      <c r="L68" s="49">
        <v>26</v>
      </c>
      <c r="M68" s="51">
        <v>8</v>
      </c>
      <c r="N68" s="51">
        <v>0.16</v>
      </c>
    </row>
    <row r="69" spans="1:14">
      <c r="A69" s="34" t="str">
        <f>'2025 Decline Rates Vertical'!$B69&amp;" "&amp;'2025 Decline Rates Vertical'!$C69</f>
        <v>2 34</v>
      </c>
      <c r="B69" s="45">
        <v>2</v>
      </c>
      <c r="C69" s="46">
        <v>34</v>
      </c>
      <c r="D69" s="47">
        <v>0.53</v>
      </c>
      <c r="F69" s="37" t="str">
        <f>'2025 Decline Rates Vertical'!$G69&amp;" "&amp;'2025 Decline Rates Vertical'!$H69</f>
        <v>27 8</v>
      </c>
      <c r="G69" s="45">
        <v>27</v>
      </c>
      <c r="H69" s="47">
        <v>8</v>
      </c>
      <c r="I69" s="47">
        <v>0.15</v>
      </c>
      <c r="J69" s="48"/>
      <c r="K69" s="45" t="str">
        <f>Table13[[#This Row],[JUR]]&amp;" "&amp;Table13[[#This Row],[FORMATION]]</f>
        <v>27 8</v>
      </c>
      <c r="L69" s="45">
        <v>27</v>
      </c>
      <c r="M69" s="47">
        <v>8</v>
      </c>
      <c r="N69" s="47">
        <v>0.15</v>
      </c>
    </row>
    <row r="70" spans="1:14">
      <c r="A70" s="34" t="str">
        <f>'2025 Decline Rates Vertical'!$B70&amp;" "&amp;'2025 Decline Rates Vertical'!$C70</f>
        <v>2 35</v>
      </c>
      <c r="B70" s="49">
        <v>2</v>
      </c>
      <c r="C70" s="50">
        <v>35</v>
      </c>
      <c r="D70" s="51">
        <v>0.36</v>
      </c>
      <c r="F70" s="37" t="str">
        <f>'2025 Decline Rates Vertical'!$G70&amp;" "&amp;'2025 Decline Rates Vertical'!$H70</f>
        <v>28 8</v>
      </c>
      <c r="G70" s="49">
        <v>28</v>
      </c>
      <c r="H70" s="51">
        <v>8</v>
      </c>
      <c r="I70" s="51">
        <v>0.15</v>
      </c>
      <c r="J70" s="44"/>
      <c r="K70" s="49" t="str">
        <f>Table13[[#This Row],[JUR]]&amp;" "&amp;Table13[[#This Row],[FORMATION]]</f>
        <v>28 8</v>
      </c>
      <c r="L70" s="49">
        <v>28</v>
      </c>
      <c r="M70" s="51">
        <v>8</v>
      </c>
      <c r="N70" s="51">
        <v>0.15</v>
      </c>
    </row>
    <row r="71" spans="1:14">
      <c r="A71" s="34" t="str">
        <f>'2025 Decline Rates Vertical'!$B71&amp;" "&amp;'2025 Decline Rates Vertical'!$C71</f>
        <v>2 36</v>
      </c>
      <c r="B71" s="45">
        <v>2</v>
      </c>
      <c r="C71" s="46">
        <v>36</v>
      </c>
      <c r="D71" s="47">
        <v>0.34</v>
      </c>
      <c r="F71" s="37" t="str">
        <f>'2025 Decline Rates Vertical'!$G71&amp;" "&amp;'2025 Decline Rates Vertical'!$H71</f>
        <v>30 8</v>
      </c>
      <c r="G71" s="45">
        <v>30</v>
      </c>
      <c r="H71" s="47">
        <v>8</v>
      </c>
      <c r="I71" s="47">
        <v>0.11</v>
      </c>
      <c r="J71" s="48"/>
      <c r="K71" s="45" t="str">
        <f>Table13[[#This Row],[JUR]]&amp;" "&amp;Table13[[#This Row],[FORMATION]]</f>
        <v>30 8</v>
      </c>
      <c r="L71" s="45">
        <v>30</v>
      </c>
      <c r="M71" s="47">
        <v>8</v>
      </c>
      <c r="N71" s="47">
        <v>0.11</v>
      </c>
    </row>
    <row r="72" spans="1:14">
      <c r="A72" s="34" t="str">
        <f>'2025 Decline Rates Vertical'!$B72&amp;" "&amp;'2025 Decline Rates Vertical'!$C72</f>
        <v>2 37</v>
      </c>
      <c r="B72" s="49">
        <v>2</v>
      </c>
      <c r="C72" s="50">
        <v>37</v>
      </c>
      <c r="D72" s="51">
        <v>0.5</v>
      </c>
      <c r="F72" s="37" t="str">
        <f>'2025 Decline Rates Vertical'!$G72&amp;" "&amp;'2025 Decline Rates Vertical'!$H72</f>
        <v>37 8</v>
      </c>
      <c r="G72" s="49">
        <v>37</v>
      </c>
      <c r="H72" s="51">
        <v>8</v>
      </c>
      <c r="I72" s="51">
        <v>0.15</v>
      </c>
      <c r="J72" s="44"/>
      <c r="K72" s="49" t="str">
        <f>Table13[[#This Row],[JUR]]&amp;" "&amp;Table13[[#This Row],[FORMATION]]</f>
        <v>37 8</v>
      </c>
      <c r="L72" s="49">
        <v>37</v>
      </c>
      <c r="M72" s="51">
        <v>8</v>
      </c>
      <c r="N72" s="51">
        <v>0.15</v>
      </c>
    </row>
    <row r="73" spans="1:14">
      <c r="A73" s="34" t="str">
        <f>'2025 Decline Rates Vertical'!$B73&amp;" "&amp;'2025 Decline Rates Vertical'!$C73</f>
        <v>2 38</v>
      </c>
      <c r="B73" s="45">
        <v>2</v>
      </c>
      <c r="C73" s="46">
        <v>38</v>
      </c>
      <c r="D73" s="47">
        <v>0.4</v>
      </c>
      <c r="F73" s="37" t="str">
        <f>'2025 Decline Rates Vertical'!$G73&amp;" "&amp;'2025 Decline Rates Vertical'!$H73</f>
        <v>40 8</v>
      </c>
      <c r="G73" s="45">
        <v>40</v>
      </c>
      <c r="H73" s="47">
        <v>8</v>
      </c>
      <c r="I73" s="47">
        <v>0.16</v>
      </c>
      <c r="J73" s="48"/>
      <c r="K73" s="45" t="str">
        <f>Table13[[#This Row],[JUR]]&amp;" "&amp;Table13[[#This Row],[FORMATION]]</f>
        <v>40 8</v>
      </c>
      <c r="L73" s="45">
        <v>40</v>
      </c>
      <c r="M73" s="47">
        <v>8</v>
      </c>
      <c r="N73" s="47">
        <v>0.16</v>
      </c>
    </row>
    <row r="74" spans="1:14">
      <c r="A74" s="34" t="str">
        <f>'2025 Decline Rates Vertical'!$B74&amp;" "&amp;'2025 Decline Rates Vertical'!$C74</f>
        <v>2 39</v>
      </c>
      <c r="B74" s="49">
        <v>2</v>
      </c>
      <c r="C74" s="50">
        <v>39</v>
      </c>
      <c r="D74" s="51">
        <v>0.31</v>
      </c>
      <c r="F74" s="37" t="str">
        <f>'2025 Decline Rates Vertical'!$G74&amp;" "&amp;'2025 Decline Rates Vertical'!$H74</f>
        <v>41 8</v>
      </c>
      <c r="G74" s="49">
        <v>41</v>
      </c>
      <c r="H74" s="51">
        <v>8</v>
      </c>
      <c r="I74" s="51">
        <v>0.15</v>
      </c>
      <c r="J74" s="44"/>
      <c r="K74" s="49" t="str">
        <f>Table13[[#This Row],[JUR]]&amp;" "&amp;Table13[[#This Row],[FORMATION]]</f>
        <v>41 8</v>
      </c>
      <c r="L74" s="49">
        <v>41</v>
      </c>
      <c r="M74" s="51">
        <v>8</v>
      </c>
      <c r="N74" s="51">
        <v>0.15</v>
      </c>
    </row>
    <row r="75" spans="1:14">
      <c r="A75" s="34" t="str">
        <f>'2025 Decline Rates Vertical'!$B75&amp;" "&amp;'2025 Decline Rates Vertical'!$C75</f>
        <v>2 40</v>
      </c>
      <c r="B75" s="45">
        <v>2</v>
      </c>
      <c r="C75" s="46">
        <v>40</v>
      </c>
      <c r="D75" s="47">
        <v>0.36</v>
      </c>
      <c r="F75" s="37" t="str">
        <f>'2025 Decline Rates Vertical'!$G75&amp;" "&amp;'2025 Decline Rates Vertical'!$H75</f>
        <v>43 8</v>
      </c>
      <c r="G75" s="45">
        <v>43</v>
      </c>
      <c r="H75" s="47">
        <v>8</v>
      </c>
      <c r="I75" s="47">
        <v>0.15</v>
      </c>
      <c r="J75" s="48"/>
      <c r="K75" s="45" t="str">
        <f>Table13[[#This Row],[JUR]]&amp;" "&amp;Table13[[#This Row],[FORMATION]]</f>
        <v>43 8</v>
      </c>
      <c r="L75" s="45">
        <v>43</v>
      </c>
      <c r="M75" s="47">
        <v>8</v>
      </c>
      <c r="N75" s="47">
        <v>0.15</v>
      </c>
    </row>
    <row r="76" spans="1:14">
      <c r="A76" s="34" t="str">
        <f>'2025 Decline Rates Vertical'!$B76&amp;" "&amp;'2025 Decline Rates Vertical'!$C76</f>
        <v>2 93</v>
      </c>
      <c r="B76" s="49">
        <v>2</v>
      </c>
      <c r="C76" s="50">
        <v>93</v>
      </c>
      <c r="D76" s="51">
        <v>0.42</v>
      </c>
      <c r="F76" s="37" t="str">
        <f>'2025 Decline Rates Vertical'!$G76&amp;" "&amp;'2025 Decline Rates Vertical'!$H76</f>
        <v>50 8</v>
      </c>
      <c r="G76" s="49">
        <v>50</v>
      </c>
      <c r="H76" s="51">
        <v>8</v>
      </c>
      <c r="I76" s="51">
        <v>0.11</v>
      </c>
      <c r="J76" s="44"/>
      <c r="K76" s="49" t="str">
        <f>Table13[[#This Row],[JUR]]&amp;" "&amp;Table13[[#This Row],[FORMATION]]</f>
        <v>50 8</v>
      </c>
      <c r="L76" s="49">
        <v>50</v>
      </c>
      <c r="M76" s="51">
        <v>8</v>
      </c>
      <c r="N76" s="51">
        <v>0.11</v>
      </c>
    </row>
    <row r="77" spans="1:14">
      <c r="A77" s="34" t="str">
        <f>'2025 Decline Rates Vertical'!$B77&amp;" "&amp;'2025 Decline Rates Vertical'!$C77</f>
        <v>2 94</v>
      </c>
      <c r="B77" s="45">
        <v>2</v>
      </c>
      <c r="C77" s="46">
        <v>94</v>
      </c>
      <c r="D77" s="47">
        <v>0.34</v>
      </c>
      <c r="F77" s="37" t="str">
        <f>'2025 Decline Rates Vertical'!$G77&amp;" "&amp;'2025 Decline Rates Vertical'!$H77</f>
        <v>54 8</v>
      </c>
      <c r="G77" s="45">
        <v>54</v>
      </c>
      <c r="H77" s="47">
        <v>8</v>
      </c>
      <c r="I77" s="47">
        <v>0.15</v>
      </c>
      <c r="J77" s="48"/>
      <c r="K77" s="45" t="str">
        <f>Table13[[#This Row],[JUR]]&amp;" "&amp;Table13[[#This Row],[FORMATION]]</f>
        <v>54 8</v>
      </c>
      <c r="L77" s="45">
        <v>54</v>
      </c>
      <c r="M77" s="47">
        <v>8</v>
      </c>
      <c r="N77" s="47">
        <v>0.15</v>
      </c>
    </row>
    <row r="78" spans="1:14">
      <c r="A78" s="34" t="str">
        <f>'2025 Decline Rates Vertical'!$B78&amp;" "&amp;'2025 Decline Rates Vertical'!$C78</f>
        <v>2 95</v>
      </c>
      <c r="B78" s="49">
        <v>2</v>
      </c>
      <c r="C78" s="50">
        <v>95</v>
      </c>
      <c r="D78" s="51">
        <v>0.51</v>
      </c>
      <c r="F78" s="37" t="str">
        <f>'2025 Decline Rates Vertical'!$G78&amp;" "&amp;'2025 Decline Rates Vertical'!$H78</f>
        <v>55 8</v>
      </c>
      <c r="G78" s="49">
        <v>55</v>
      </c>
      <c r="H78" s="51">
        <v>8</v>
      </c>
      <c r="I78" s="51">
        <v>0.15</v>
      </c>
      <c r="J78" s="44"/>
      <c r="K78" s="49" t="str">
        <f>Table13[[#This Row],[JUR]]&amp;" "&amp;Table13[[#This Row],[FORMATION]]</f>
        <v>55 8</v>
      </c>
      <c r="L78" s="49">
        <v>55</v>
      </c>
      <c r="M78" s="51">
        <v>8</v>
      </c>
      <c r="N78" s="51">
        <v>0.15</v>
      </c>
    </row>
    <row r="79" spans="1:14">
      <c r="A79" s="34" t="str">
        <f>'2025 Decline Rates Vertical'!$B79&amp;" "&amp;'2025 Decline Rates Vertical'!$C79</f>
        <v>2 96</v>
      </c>
      <c r="B79" s="45">
        <v>2</v>
      </c>
      <c r="C79" s="46">
        <v>96</v>
      </c>
      <c r="D79" s="47">
        <v>0.7</v>
      </c>
      <c r="F79" s="37" t="str">
        <f>'2025 Decline Rates Vertical'!$G79&amp;" "&amp;'2025 Decline Rates Vertical'!$H79</f>
        <v>1 9</v>
      </c>
      <c r="G79" s="45">
        <v>1</v>
      </c>
      <c r="H79" s="47">
        <v>9</v>
      </c>
      <c r="I79" s="47">
        <v>0.21</v>
      </c>
      <c r="J79" s="48"/>
      <c r="K79" s="45" t="str">
        <f>Table13[[#This Row],[JUR]]&amp;" "&amp;Table13[[#This Row],[FORMATION]]</f>
        <v>1 9</v>
      </c>
      <c r="L79" s="45">
        <v>1</v>
      </c>
      <c r="M79" s="47">
        <v>9</v>
      </c>
      <c r="N79" s="47">
        <v>0.11</v>
      </c>
    </row>
    <row r="80" spans="1:14">
      <c r="A80" s="34" t="str">
        <f>'2025 Decline Rates Vertical'!$B80&amp;" "&amp;'2025 Decline Rates Vertical'!$C80</f>
        <v>2 100</v>
      </c>
      <c r="B80" s="49">
        <v>2</v>
      </c>
      <c r="C80" s="50">
        <v>100</v>
      </c>
      <c r="D80" s="51">
        <v>0</v>
      </c>
      <c r="F80" s="37" t="str">
        <f>'2025 Decline Rates Vertical'!$G80&amp;" "&amp;'2025 Decline Rates Vertical'!$H80</f>
        <v>2 9</v>
      </c>
      <c r="G80" s="49">
        <v>2</v>
      </c>
      <c r="H80" s="51">
        <v>9</v>
      </c>
      <c r="I80" s="51">
        <v>0.22</v>
      </c>
      <c r="J80" s="44"/>
      <c r="K80" s="49" t="str">
        <f>Table13[[#This Row],[JUR]]&amp;" "&amp;Table13[[#This Row],[FORMATION]]</f>
        <v>2 9</v>
      </c>
      <c r="L80" s="49">
        <v>2</v>
      </c>
      <c r="M80" s="51">
        <v>9</v>
      </c>
      <c r="N80" s="51">
        <v>0.1</v>
      </c>
    </row>
    <row r="81" spans="1:14">
      <c r="A81" s="34" t="str">
        <f>'2025 Decline Rates Vertical'!$B81&amp;" "&amp;'2025 Decline Rates Vertical'!$C81</f>
        <v>2 101</v>
      </c>
      <c r="B81" s="45">
        <v>2</v>
      </c>
      <c r="C81" s="46">
        <v>101</v>
      </c>
      <c r="D81" s="47">
        <v>0</v>
      </c>
      <c r="F81" s="37" t="str">
        <f>'2025 Decline Rates Vertical'!$G81&amp;" "&amp;'2025 Decline Rates Vertical'!$H81</f>
        <v>3 9</v>
      </c>
      <c r="G81" s="45">
        <v>3</v>
      </c>
      <c r="H81" s="47">
        <v>9</v>
      </c>
      <c r="I81" s="47">
        <v>0.19</v>
      </c>
      <c r="J81" s="48"/>
      <c r="K81" s="45" t="str">
        <f>Table13[[#This Row],[JUR]]&amp;" "&amp;Table13[[#This Row],[FORMATION]]</f>
        <v>3 9</v>
      </c>
      <c r="L81" s="45">
        <v>3</v>
      </c>
      <c r="M81" s="47">
        <v>9</v>
      </c>
      <c r="N81" s="47">
        <v>0.08</v>
      </c>
    </row>
    <row r="82" spans="1:14">
      <c r="A82" s="34" t="str">
        <f>'2025 Decline Rates Vertical'!$B82&amp;" "&amp;'2025 Decline Rates Vertical'!$C82</f>
        <v>3 3</v>
      </c>
      <c r="B82" s="49">
        <v>3</v>
      </c>
      <c r="C82" s="50">
        <v>3</v>
      </c>
      <c r="D82" s="51">
        <v>0.23</v>
      </c>
      <c r="F82" s="37" t="str">
        <f>'2025 Decline Rates Vertical'!$G82&amp;" "&amp;'2025 Decline Rates Vertical'!$H82</f>
        <v>4 9</v>
      </c>
      <c r="G82" s="49">
        <v>4</v>
      </c>
      <c r="H82" s="51">
        <v>9</v>
      </c>
      <c r="I82" s="51">
        <v>0.22</v>
      </c>
      <c r="J82" s="44"/>
      <c r="K82" s="49" t="str">
        <f>Table13[[#This Row],[JUR]]&amp;" "&amp;Table13[[#This Row],[FORMATION]]</f>
        <v>4 9</v>
      </c>
      <c r="L82" s="49">
        <v>4</v>
      </c>
      <c r="M82" s="51">
        <v>9</v>
      </c>
      <c r="N82" s="51">
        <v>0.09</v>
      </c>
    </row>
    <row r="83" spans="1:14">
      <c r="A83" s="34" t="str">
        <f>'2025 Decline Rates Vertical'!$B83&amp;" "&amp;'2025 Decline Rates Vertical'!$C83</f>
        <v>3 4</v>
      </c>
      <c r="B83" s="45">
        <v>3</v>
      </c>
      <c r="C83" s="46">
        <v>4</v>
      </c>
      <c r="D83" s="47">
        <v>0.31</v>
      </c>
      <c r="F83" s="37" t="str">
        <f>'2025 Decline Rates Vertical'!$G83&amp;" "&amp;'2025 Decline Rates Vertical'!$H83</f>
        <v>5 9</v>
      </c>
      <c r="G83" s="45">
        <v>5</v>
      </c>
      <c r="H83" s="47">
        <v>9</v>
      </c>
      <c r="I83" s="47">
        <v>0.23</v>
      </c>
      <c r="J83" s="48"/>
      <c r="K83" s="45" t="str">
        <f>Table13[[#This Row],[JUR]]&amp;" "&amp;Table13[[#This Row],[FORMATION]]</f>
        <v>5 9</v>
      </c>
      <c r="L83" s="45">
        <v>5</v>
      </c>
      <c r="M83" s="47">
        <v>9</v>
      </c>
      <c r="N83" s="47">
        <v>0.08</v>
      </c>
    </row>
    <row r="84" spans="1:14">
      <c r="A84" s="34" t="str">
        <f>'2025 Decline Rates Vertical'!$B84&amp;" "&amp;'2025 Decline Rates Vertical'!$C84</f>
        <v>3 8</v>
      </c>
      <c r="B84" s="49">
        <v>3</v>
      </c>
      <c r="C84" s="50">
        <v>8</v>
      </c>
      <c r="D84" s="51">
        <v>0.23</v>
      </c>
      <c r="F84" s="37" t="str">
        <f>'2025 Decline Rates Vertical'!$G84&amp;" "&amp;'2025 Decline Rates Vertical'!$H84</f>
        <v>6 9</v>
      </c>
      <c r="G84" s="49">
        <v>6</v>
      </c>
      <c r="H84" s="51">
        <v>9</v>
      </c>
      <c r="I84" s="51">
        <v>0.22</v>
      </c>
      <c r="J84" s="44"/>
      <c r="K84" s="49" t="str">
        <f>Table13[[#This Row],[JUR]]&amp;" "&amp;Table13[[#This Row],[FORMATION]]</f>
        <v>6 9</v>
      </c>
      <c r="L84" s="49">
        <v>6</v>
      </c>
      <c r="M84" s="51">
        <v>9</v>
      </c>
      <c r="N84" s="51">
        <v>0.1</v>
      </c>
    </row>
    <row r="85" spans="1:14">
      <c r="A85" s="34" t="str">
        <f>'2025 Decline Rates Vertical'!$B85&amp;" "&amp;'2025 Decline Rates Vertical'!$C85</f>
        <v>3 9</v>
      </c>
      <c r="B85" s="45">
        <v>3</v>
      </c>
      <c r="C85" s="46">
        <v>9</v>
      </c>
      <c r="D85" s="47">
        <v>0.33</v>
      </c>
      <c r="F85" s="37" t="str">
        <f>'2025 Decline Rates Vertical'!$G85&amp;" "&amp;'2025 Decline Rates Vertical'!$H85</f>
        <v>7 9</v>
      </c>
      <c r="G85" s="45">
        <v>7</v>
      </c>
      <c r="H85" s="47">
        <v>9</v>
      </c>
      <c r="I85" s="47">
        <v>0.24</v>
      </c>
      <c r="J85" s="48"/>
      <c r="K85" s="45" t="str">
        <f>Table13[[#This Row],[JUR]]&amp;" "&amp;Table13[[#This Row],[FORMATION]]</f>
        <v>7 9</v>
      </c>
      <c r="L85" s="45">
        <v>7</v>
      </c>
      <c r="M85" s="47">
        <v>9</v>
      </c>
      <c r="N85" s="47">
        <v>0.1</v>
      </c>
    </row>
    <row r="86" spans="1:14">
      <c r="A86" s="34" t="str">
        <f>'2025 Decline Rates Vertical'!$B86&amp;" "&amp;'2025 Decline Rates Vertical'!$C86</f>
        <v>3 10</v>
      </c>
      <c r="B86" s="49">
        <v>3</v>
      </c>
      <c r="C86" s="50">
        <v>10</v>
      </c>
      <c r="D86" s="51">
        <v>0.19</v>
      </c>
      <c r="F86" s="37" t="str">
        <f>'2025 Decline Rates Vertical'!$G86&amp;" "&amp;'2025 Decline Rates Vertical'!$H86</f>
        <v>8 9</v>
      </c>
      <c r="G86" s="49">
        <v>8</v>
      </c>
      <c r="H86" s="51">
        <v>9</v>
      </c>
      <c r="I86" s="51">
        <v>0.22</v>
      </c>
      <c r="J86" s="44"/>
      <c r="K86" s="49" t="str">
        <f>Table13[[#This Row],[JUR]]&amp;" "&amp;Table13[[#This Row],[FORMATION]]</f>
        <v>8 9</v>
      </c>
      <c r="L86" s="49">
        <v>8</v>
      </c>
      <c r="M86" s="51">
        <v>9</v>
      </c>
      <c r="N86" s="51">
        <v>0.09</v>
      </c>
    </row>
    <row r="87" spans="1:14">
      <c r="A87" s="34" t="str">
        <f>'2025 Decline Rates Vertical'!$B87&amp;" "&amp;'2025 Decline Rates Vertical'!$C87</f>
        <v>3 18</v>
      </c>
      <c r="B87" s="45">
        <v>3</v>
      </c>
      <c r="C87" s="46">
        <v>18</v>
      </c>
      <c r="D87" s="47">
        <v>0.28999999999999998</v>
      </c>
      <c r="F87" s="37" t="str">
        <f>'2025 Decline Rates Vertical'!$G87&amp;" "&amp;'2025 Decline Rates Vertical'!$H87</f>
        <v>9 9</v>
      </c>
      <c r="G87" s="45">
        <v>9</v>
      </c>
      <c r="H87" s="47">
        <v>9</v>
      </c>
      <c r="I87" s="47">
        <v>0.21</v>
      </c>
      <c r="J87" s="48"/>
      <c r="K87" s="45" t="str">
        <f>Table13[[#This Row],[JUR]]&amp;" "&amp;Table13[[#This Row],[FORMATION]]</f>
        <v>9 9</v>
      </c>
      <c r="L87" s="45">
        <v>9</v>
      </c>
      <c r="M87" s="47">
        <v>9</v>
      </c>
      <c r="N87" s="47">
        <v>0.11</v>
      </c>
    </row>
    <row r="88" spans="1:14">
      <c r="A88" s="34" t="str">
        <f>'2025 Decline Rates Vertical'!$B88&amp;" "&amp;'2025 Decline Rates Vertical'!$C88</f>
        <v>3 27</v>
      </c>
      <c r="B88" s="49">
        <v>3</v>
      </c>
      <c r="C88" s="50">
        <v>27</v>
      </c>
      <c r="D88" s="51">
        <v>0.21</v>
      </c>
      <c r="F88" s="37" t="str">
        <f>'2025 Decline Rates Vertical'!$G88&amp;" "&amp;'2025 Decline Rates Vertical'!$H88</f>
        <v>10 9</v>
      </c>
      <c r="G88" s="49">
        <v>10</v>
      </c>
      <c r="H88" s="51">
        <v>9</v>
      </c>
      <c r="I88" s="51">
        <v>0.22</v>
      </c>
      <c r="J88" s="44"/>
      <c r="K88" s="49" t="str">
        <f>Table13[[#This Row],[JUR]]&amp;" "&amp;Table13[[#This Row],[FORMATION]]</f>
        <v>10 9</v>
      </c>
      <c r="L88" s="49">
        <v>10</v>
      </c>
      <c r="M88" s="51">
        <v>9</v>
      </c>
      <c r="N88" s="51">
        <v>0.09</v>
      </c>
    </row>
    <row r="89" spans="1:14">
      <c r="A89" s="34" t="str">
        <f>'2025 Decline Rates Vertical'!$B89&amp;" "&amp;'2025 Decline Rates Vertical'!$C89</f>
        <v>3 28</v>
      </c>
      <c r="B89" s="45">
        <v>3</v>
      </c>
      <c r="C89" s="46">
        <v>28</v>
      </c>
      <c r="D89" s="47">
        <v>0.3</v>
      </c>
      <c r="F89" s="37" t="str">
        <f>'2025 Decline Rates Vertical'!$G89&amp;" "&amp;'2025 Decline Rates Vertical'!$H89</f>
        <v>11 9</v>
      </c>
      <c r="G89" s="45">
        <v>11</v>
      </c>
      <c r="H89" s="47">
        <v>9</v>
      </c>
      <c r="I89" s="47">
        <v>0.21</v>
      </c>
      <c r="J89" s="48"/>
      <c r="K89" s="45" t="str">
        <f>Table13[[#This Row],[JUR]]&amp;" "&amp;Table13[[#This Row],[FORMATION]]</f>
        <v>11 9</v>
      </c>
      <c r="L89" s="45">
        <v>11</v>
      </c>
      <c r="M89" s="47">
        <v>9</v>
      </c>
      <c r="N89" s="47">
        <v>0.11</v>
      </c>
    </row>
    <row r="90" spans="1:14">
      <c r="A90" s="34" t="str">
        <f>'2025 Decline Rates Vertical'!$B90&amp;" "&amp;'2025 Decline Rates Vertical'!$C90</f>
        <v>3 29</v>
      </c>
      <c r="B90" s="49">
        <v>3</v>
      </c>
      <c r="C90" s="50">
        <v>29</v>
      </c>
      <c r="D90" s="51">
        <v>0.31</v>
      </c>
      <c r="F90" s="37" t="str">
        <f>'2025 Decline Rates Vertical'!$G90&amp;" "&amp;'2025 Decline Rates Vertical'!$H90</f>
        <v>12 9</v>
      </c>
      <c r="G90" s="49">
        <v>12</v>
      </c>
      <c r="H90" s="51">
        <v>9</v>
      </c>
      <c r="I90" s="51">
        <v>0.22</v>
      </c>
      <c r="J90" s="44"/>
      <c r="K90" s="49" t="str">
        <f>Table13[[#This Row],[JUR]]&amp;" "&amp;Table13[[#This Row],[FORMATION]]</f>
        <v>12 9</v>
      </c>
      <c r="L90" s="49">
        <v>12</v>
      </c>
      <c r="M90" s="51">
        <v>9</v>
      </c>
      <c r="N90" s="51">
        <v>0.1</v>
      </c>
    </row>
    <row r="91" spans="1:14">
      <c r="A91" s="34" t="str">
        <f>'2025 Decline Rates Vertical'!$B91&amp;" "&amp;'2025 Decline Rates Vertical'!$C91</f>
        <v>3 31</v>
      </c>
      <c r="B91" s="45">
        <v>3</v>
      </c>
      <c r="C91" s="46">
        <v>31</v>
      </c>
      <c r="D91" s="47">
        <v>0.27</v>
      </c>
      <c r="F91" s="37" t="str">
        <f>'2025 Decline Rates Vertical'!$G91&amp;" "&amp;'2025 Decline Rates Vertical'!$H91</f>
        <v>13 9</v>
      </c>
      <c r="G91" s="45">
        <v>13</v>
      </c>
      <c r="H91" s="47">
        <v>9</v>
      </c>
      <c r="I91" s="47">
        <v>0.22</v>
      </c>
      <c r="J91" s="48"/>
      <c r="K91" s="45" t="str">
        <f>Table13[[#This Row],[JUR]]&amp;" "&amp;Table13[[#This Row],[FORMATION]]</f>
        <v>13 9</v>
      </c>
      <c r="L91" s="45">
        <v>13</v>
      </c>
      <c r="M91" s="47">
        <v>9</v>
      </c>
      <c r="N91" s="47">
        <v>0.1</v>
      </c>
    </row>
    <row r="92" spans="1:14">
      <c r="A92" s="34" t="str">
        <f>'2025 Decline Rates Vertical'!$B92&amp;" "&amp;'2025 Decline Rates Vertical'!$C92</f>
        <v>3 86</v>
      </c>
      <c r="B92" s="49">
        <v>3</v>
      </c>
      <c r="C92" s="50">
        <v>86</v>
      </c>
      <c r="D92" s="51">
        <v>0.19</v>
      </c>
      <c r="F92" s="37" t="str">
        <f>'2025 Decline Rates Vertical'!$G92&amp;" "&amp;'2025 Decline Rates Vertical'!$H92</f>
        <v>14 9</v>
      </c>
      <c r="G92" s="49">
        <v>14</v>
      </c>
      <c r="H92" s="51">
        <v>9</v>
      </c>
      <c r="I92" s="51">
        <v>0.22</v>
      </c>
      <c r="J92" s="44"/>
      <c r="K92" s="49" t="str">
        <f>Table13[[#This Row],[JUR]]&amp;" "&amp;Table13[[#This Row],[FORMATION]]</f>
        <v>14 9</v>
      </c>
      <c r="L92" s="49">
        <v>14</v>
      </c>
      <c r="M92" s="51">
        <v>9</v>
      </c>
      <c r="N92" s="51">
        <v>0.1</v>
      </c>
    </row>
    <row r="93" spans="1:14">
      <c r="A93" s="34" t="str">
        <f>'2025 Decline Rates Vertical'!$B93&amp;" "&amp;'2025 Decline Rates Vertical'!$C93</f>
        <v>3 93</v>
      </c>
      <c r="B93" s="45">
        <v>3</v>
      </c>
      <c r="C93" s="46">
        <v>93</v>
      </c>
      <c r="D93" s="47">
        <v>0.42</v>
      </c>
      <c r="F93" s="37" t="str">
        <f>'2025 Decline Rates Vertical'!$G93&amp;" "&amp;'2025 Decline Rates Vertical'!$H93</f>
        <v>15 9</v>
      </c>
      <c r="G93" s="45">
        <v>15</v>
      </c>
      <c r="H93" s="47">
        <v>9</v>
      </c>
      <c r="I93" s="47">
        <v>0.23</v>
      </c>
      <c r="J93" s="48"/>
      <c r="K93" s="45" t="str">
        <f>Table13[[#This Row],[JUR]]&amp;" "&amp;Table13[[#This Row],[FORMATION]]</f>
        <v>15 9</v>
      </c>
      <c r="L93" s="45">
        <v>15</v>
      </c>
      <c r="M93" s="47">
        <v>9</v>
      </c>
      <c r="N93" s="47">
        <v>0.08</v>
      </c>
    </row>
    <row r="94" spans="1:14">
      <c r="A94" s="34" t="str">
        <f>'2025 Decline Rates Vertical'!$B94&amp;" "&amp;'2025 Decline Rates Vertical'!$C94</f>
        <v>3 94</v>
      </c>
      <c r="B94" s="49">
        <v>3</v>
      </c>
      <c r="C94" s="50">
        <v>94</v>
      </c>
      <c r="D94" s="51">
        <v>0.34</v>
      </c>
      <c r="F94" s="37" t="str">
        <f>'2025 Decline Rates Vertical'!$G94&amp;" "&amp;'2025 Decline Rates Vertical'!$H94</f>
        <v>16 9</v>
      </c>
      <c r="G94" s="49">
        <v>16</v>
      </c>
      <c r="H94" s="51">
        <v>9</v>
      </c>
      <c r="I94" s="51">
        <v>0.22</v>
      </c>
      <c r="J94" s="44"/>
      <c r="K94" s="49" t="str">
        <f>Table13[[#This Row],[JUR]]&amp;" "&amp;Table13[[#This Row],[FORMATION]]</f>
        <v>16 9</v>
      </c>
      <c r="L94" s="49">
        <v>16</v>
      </c>
      <c r="M94" s="51">
        <v>9</v>
      </c>
      <c r="N94" s="51">
        <v>0.1</v>
      </c>
    </row>
    <row r="95" spans="1:14">
      <c r="A95" s="34" t="str">
        <f>'2025 Decline Rates Vertical'!$B95&amp;" "&amp;'2025 Decline Rates Vertical'!$C95</f>
        <v>3 95</v>
      </c>
      <c r="B95" s="45">
        <v>3</v>
      </c>
      <c r="C95" s="46">
        <v>95</v>
      </c>
      <c r="D95" s="47">
        <v>0.51</v>
      </c>
      <c r="F95" s="37" t="str">
        <f>'2025 Decline Rates Vertical'!$G95&amp;" "&amp;'2025 Decline Rates Vertical'!$H95</f>
        <v>17 9</v>
      </c>
      <c r="G95" s="45">
        <v>17</v>
      </c>
      <c r="H95" s="47">
        <v>9</v>
      </c>
      <c r="I95" s="47">
        <v>0.21</v>
      </c>
      <c r="J95" s="48"/>
      <c r="K95" s="45" t="str">
        <f>Table13[[#This Row],[JUR]]&amp;" "&amp;Table13[[#This Row],[FORMATION]]</f>
        <v>17 9</v>
      </c>
      <c r="L95" s="45">
        <v>17</v>
      </c>
      <c r="M95" s="47">
        <v>9</v>
      </c>
      <c r="N95" s="47">
        <v>0.11</v>
      </c>
    </row>
    <row r="96" spans="1:14">
      <c r="A96" s="34" t="str">
        <f>'2025 Decline Rates Vertical'!$B96&amp;" "&amp;'2025 Decline Rates Vertical'!$C96</f>
        <v>3 96</v>
      </c>
      <c r="B96" s="49">
        <v>3</v>
      </c>
      <c r="C96" s="50">
        <v>96</v>
      </c>
      <c r="D96" s="51">
        <v>0.7</v>
      </c>
      <c r="F96" s="37" t="str">
        <f>'2025 Decline Rates Vertical'!$G96&amp;" "&amp;'2025 Decline Rates Vertical'!$H96</f>
        <v>18 9</v>
      </c>
      <c r="G96" s="49">
        <v>18</v>
      </c>
      <c r="H96" s="51">
        <v>9</v>
      </c>
      <c r="I96" s="51">
        <v>0.2</v>
      </c>
      <c r="J96" s="44"/>
      <c r="K96" s="49" t="str">
        <f>Table13[[#This Row],[JUR]]&amp;" "&amp;Table13[[#This Row],[FORMATION]]</f>
        <v>18 9</v>
      </c>
      <c r="L96" s="49">
        <v>18</v>
      </c>
      <c r="M96" s="51">
        <v>9</v>
      </c>
      <c r="N96" s="51">
        <v>0.09</v>
      </c>
    </row>
    <row r="97" spans="1:14">
      <c r="A97" s="34" t="str">
        <f>'2025 Decline Rates Vertical'!$B97&amp;" "&amp;'2025 Decline Rates Vertical'!$C97</f>
        <v>3 100</v>
      </c>
      <c r="B97" s="45">
        <v>3</v>
      </c>
      <c r="C97" s="46">
        <v>100</v>
      </c>
      <c r="D97" s="47">
        <v>0</v>
      </c>
      <c r="F97" s="37" t="str">
        <f>'2025 Decline Rates Vertical'!$G97&amp;" "&amp;'2025 Decline Rates Vertical'!$H97</f>
        <v>19 9</v>
      </c>
      <c r="G97" s="45">
        <v>19</v>
      </c>
      <c r="H97" s="47">
        <v>9</v>
      </c>
      <c r="I97" s="47">
        <v>0.22</v>
      </c>
      <c r="J97" s="48"/>
      <c r="K97" s="45" t="str">
        <f>Table13[[#This Row],[JUR]]&amp;" "&amp;Table13[[#This Row],[FORMATION]]</f>
        <v>19 9</v>
      </c>
      <c r="L97" s="45">
        <v>19</v>
      </c>
      <c r="M97" s="47">
        <v>9</v>
      </c>
      <c r="N97" s="47">
        <v>0.1</v>
      </c>
    </row>
    <row r="98" spans="1:14">
      <c r="A98" s="34" t="str">
        <f>'2025 Decline Rates Vertical'!$B98&amp;" "&amp;'2025 Decline Rates Vertical'!$C98</f>
        <v>3 101</v>
      </c>
      <c r="B98" s="49">
        <v>3</v>
      </c>
      <c r="C98" s="50">
        <v>101</v>
      </c>
      <c r="D98" s="51">
        <v>0</v>
      </c>
      <c r="F98" s="37" t="str">
        <f>'2025 Decline Rates Vertical'!$G98&amp;" "&amp;'2025 Decline Rates Vertical'!$H98</f>
        <v>20 9</v>
      </c>
      <c r="G98" s="49">
        <v>20</v>
      </c>
      <c r="H98" s="51">
        <v>9</v>
      </c>
      <c r="I98" s="51">
        <v>0.19</v>
      </c>
      <c r="J98" s="44"/>
      <c r="K98" s="49" t="str">
        <f>Table13[[#This Row],[JUR]]&amp;" "&amp;Table13[[#This Row],[FORMATION]]</f>
        <v>20 9</v>
      </c>
      <c r="L98" s="49">
        <v>20</v>
      </c>
      <c r="M98" s="51">
        <v>9</v>
      </c>
      <c r="N98" s="51">
        <v>0.08</v>
      </c>
    </row>
    <row r="99" spans="1:14">
      <c r="A99" s="34" t="str">
        <f>'2025 Decline Rates Vertical'!$B99&amp;" "&amp;'2025 Decline Rates Vertical'!$C99</f>
        <v>3 109</v>
      </c>
      <c r="B99" s="45">
        <v>3</v>
      </c>
      <c r="C99" s="46">
        <v>109</v>
      </c>
      <c r="D99" s="47">
        <v>0.33</v>
      </c>
      <c r="F99" s="37" t="str">
        <f>'2025 Decline Rates Vertical'!$G99&amp;" "&amp;'2025 Decline Rates Vertical'!$H99</f>
        <v>21 9</v>
      </c>
      <c r="G99" s="45">
        <v>21</v>
      </c>
      <c r="H99" s="47">
        <v>9</v>
      </c>
      <c r="I99" s="47">
        <v>0.21</v>
      </c>
      <c r="J99" s="48"/>
      <c r="K99" s="45" t="str">
        <f>Table13[[#This Row],[JUR]]&amp;" "&amp;Table13[[#This Row],[FORMATION]]</f>
        <v>21 9</v>
      </c>
      <c r="L99" s="45">
        <v>21</v>
      </c>
      <c r="M99" s="47">
        <v>9</v>
      </c>
      <c r="N99" s="47">
        <v>0.11</v>
      </c>
    </row>
    <row r="100" spans="1:14">
      <c r="A100" s="34" t="str">
        <f>'2025 Decline Rates Vertical'!$B100&amp;" "&amp;'2025 Decline Rates Vertical'!$C100</f>
        <v>4 9</v>
      </c>
      <c r="B100" s="49">
        <v>4</v>
      </c>
      <c r="C100" s="50">
        <v>9</v>
      </c>
      <c r="D100" s="51">
        <v>0.41</v>
      </c>
      <c r="F100" s="37" t="str">
        <f>'2025 Decline Rates Vertical'!$G100&amp;" "&amp;'2025 Decline Rates Vertical'!$H100</f>
        <v>22 9</v>
      </c>
      <c r="G100" s="49">
        <v>22</v>
      </c>
      <c r="H100" s="51">
        <v>9</v>
      </c>
      <c r="I100" s="51">
        <v>0.22</v>
      </c>
      <c r="J100" s="44"/>
      <c r="K100" s="49" t="str">
        <f>Table13[[#This Row],[JUR]]&amp;" "&amp;Table13[[#This Row],[FORMATION]]</f>
        <v>22 9</v>
      </c>
      <c r="L100" s="49">
        <v>22</v>
      </c>
      <c r="M100" s="51">
        <v>9</v>
      </c>
      <c r="N100" s="51">
        <v>0.1</v>
      </c>
    </row>
    <row r="101" spans="1:14">
      <c r="A101" s="34" t="str">
        <f>'2025 Decline Rates Vertical'!$B101&amp;" "&amp;'2025 Decline Rates Vertical'!$C101</f>
        <v>4 10</v>
      </c>
      <c r="B101" s="45">
        <v>4</v>
      </c>
      <c r="C101" s="46">
        <v>10</v>
      </c>
      <c r="D101" s="47">
        <v>0.3</v>
      </c>
      <c r="F101" s="37" t="str">
        <f>'2025 Decline Rates Vertical'!$G101&amp;" "&amp;'2025 Decline Rates Vertical'!$H101</f>
        <v>23 9</v>
      </c>
      <c r="G101" s="45">
        <v>23</v>
      </c>
      <c r="H101" s="47">
        <v>9</v>
      </c>
      <c r="I101" s="47">
        <v>0.22</v>
      </c>
      <c r="J101" s="48"/>
      <c r="K101" s="45" t="str">
        <f>Table13[[#This Row],[JUR]]&amp;" "&amp;Table13[[#This Row],[FORMATION]]</f>
        <v>23 9</v>
      </c>
      <c r="L101" s="45">
        <v>23</v>
      </c>
      <c r="M101" s="47">
        <v>9</v>
      </c>
      <c r="N101" s="47">
        <v>0.1</v>
      </c>
    </row>
    <row r="102" spans="1:14">
      <c r="A102" s="34" t="str">
        <f>'2025 Decline Rates Vertical'!$B102&amp;" "&amp;'2025 Decline Rates Vertical'!$C102</f>
        <v>4 12</v>
      </c>
      <c r="B102" s="49">
        <v>4</v>
      </c>
      <c r="C102" s="50">
        <v>12</v>
      </c>
      <c r="D102" s="51">
        <v>0.31</v>
      </c>
      <c r="F102" s="37" t="str">
        <f>'2025 Decline Rates Vertical'!$G102&amp;" "&amp;'2025 Decline Rates Vertical'!$H102</f>
        <v>24 9</v>
      </c>
      <c r="G102" s="49">
        <v>24</v>
      </c>
      <c r="H102" s="51">
        <v>9</v>
      </c>
      <c r="I102" s="51">
        <v>0.21</v>
      </c>
      <c r="J102" s="44"/>
      <c r="K102" s="49" t="str">
        <f>Table13[[#This Row],[JUR]]&amp;" "&amp;Table13[[#This Row],[FORMATION]]</f>
        <v>24 9</v>
      </c>
      <c r="L102" s="49">
        <v>24</v>
      </c>
      <c r="M102" s="51">
        <v>9</v>
      </c>
      <c r="N102" s="51">
        <v>0.11</v>
      </c>
    </row>
    <row r="103" spans="1:14">
      <c r="A103" s="34" t="str">
        <f>'2025 Decline Rates Vertical'!$B103&amp;" "&amp;'2025 Decline Rates Vertical'!$C103</f>
        <v>4 14</v>
      </c>
      <c r="B103" s="45">
        <v>4</v>
      </c>
      <c r="C103" s="46">
        <v>14</v>
      </c>
      <c r="D103" s="47">
        <v>0.48</v>
      </c>
      <c r="F103" s="37" t="str">
        <f>'2025 Decline Rates Vertical'!$G103&amp;" "&amp;'2025 Decline Rates Vertical'!$H103</f>
        <v>25 9</v>
      </c>
      <c r="G103" s="45">
        <v>25</v>
      </c>
      <c r="H103" s="47">
        <v>9</v>
      </c>
      <c r="I103" s="47">
        <v>0.23</v>
      </c>
      <c r="J103" s="48"/>
      <c r="K103" s="45" t="str">
        <f>Table13[[#This Row],[JUR]]&amp;" "&amp;Table13[[#This Row],[FORMATION]]</f>
        <v>25 9</v>
      </c>
      <c r="L103" s="45">
        <v>25</v>
      </c>
      <c r="M103" s="47">
        <v>9</v>
      </c>
      <c r="N103" s="47">
        <v>0.08</v>
      </c>
    </row>
    <row r="104" spans="1:14">
      <c r="A104" s="34" t="str">
        <f>'2025 Decline Rates Vertical'!$B104&amp;" "&amp;'2025 Decline Rates Vertical'!$C104</f>
        <v>4 16</v>
      </c>
      <c r="B104" s="49">
        <v>4</v>
      </c>
      <c r="C104" s="50">
        <v>16</v>
      </c>
      <c r="D104" s="51">
        <v>0.45</v>
      </c>
      <c r="F104" s="37" t="str">
        <f>'2025 Decline Rates Vertical'!$G104&amp;" "&amp;'2025 Decline Rates Vertical'!$H104</f>
        <v>26 9</v>
      </c>
      <c r="G104" s="49">
        <v>26</v>
      </c>
      <c r="H104" s="51">
        <v>9</v>
      </c>
      <c r="I104" s="51">
        <v>0.2</v>
      </c>
      <c r="J104" s="44"/>
      <c r="K104" s="49" t="str">
        <f>Table13[[#This Row],[JUR]]&amp;" "&amp;Table13[[#This Row],[FORMATION]]</f>
        <v>26 9</v>
      </c>
      <c r="L104" s="49">
        <v>26</v>
      </c>
      <c r="M104" s="51">
        <v>9</v>
      </c>
      <c r="N104" s="51">
        <v>0.09</v>
      </c>
    </row>
    <row r="105" spans="1:14">
      <c r="A105" s="34" t="str">
        <f>'2025 Decline Rates Vertical'!$B105&amp;" "&amp;'2025 Decline Rates Vertical'!$C105</f>
        <v>4 17</v>
      </c>
      <c r="B105" s="45">
        <v>4</v>
      </c>
      <c r="C105" s="46">
        <v>17</v>
      </c>
      <c r="D105" s="47">
        <v>0.3</v>
      </c>
      <c r="F105" s="37" t="str">
        <f>'2025 Decline Rates Vertical'!$G105&amp;" "&amp;'2025 Decline Rates Vertical'!$H105</f>
        <v>27 9</v>
      </c>
      <c r="G105" s="45">
        <v>27</v>
      </c>
      <c r="H105" s="47">
        <v>9</v>
      </c>
      <c r="I105" s="47">
        <v>0.19</v>
      </c>
      <c r="J105" s="48"/>
      <c r="K105" s="45" t="str">
        <f>Table13[[#This Row],[JUR]]&amp;" "&amp;Table13[[#This Row],[FORMATION]]</f>
        <v>27 9</v>
      </c>
      <c r="L105" s="45">
        <v>27</v>
      </c>
      <c r="M105" s="47">
        <v>9</v>
      </c>
      <c r="N105" s="47">
        <v>0.09</v>
      </c>
    </row>
    <row r="106" spans="1:14">
      <c r="A106" s="34" t="str">
        <f>'2025 Decline Rates Vertical'!$B106&amp;" "&amp;'2025 Decline Rates Vertical'!$C106</f>
        <v>4 18</v>
      </c>
      <c r="B106" s="49">
        <v>4</v>
      </c>
      <c r="C106" s="50">
        <v>18</v>
      </c>
      <c r="D106" s="51">
        <v>0.34</v>
      </c>
      <c r="F106" s="37" t="str">
        <f>'2025 Decline Rates Vertical'!$G106&amp;" "&amp;'2025 Decline Rates Vertical'!$H106</f>
        <v>28 9</v>
      </c>
      <c r="G106" s="49">
        <v>28</v>
      </c>
      <c r="H106" s="51">
        <v>9</v>
      </c>
      <c r="I106" s="51">
        <v>0.19</v>
      </c>
      <c r="J106" s="44"/>
      <c r="K106" s="49" t="str">
        <f>Table13[[#This Row],[JUR]]&amp;" "&amp;Table13[[#This Row],[FORMATION]]</f>
        <v>28 9</v>
      </c>
      <c r="L106" s="49">
        <v>28</v>
      </c>
      <c r="M106" s="51">
        <v>9</v>
      </c>
      <c r="N106" s="51">
        <v>0.09</v>
      </c>
    </row>
    <row r="107" spans="1:14">
      <c r="A107" s="34" t="str">
        <f>'2025 Decline Rates Vertical'!$B107&amp;" "&amp;'2025 Decline Rates Vertical'!$C107</f>
        <v>4 19</v>
      </c>
      <c r="B107" s="45">
        <v>4</v>
      </c>
      <c r="C107" s="46">
        <v>19</v>
      </c>
      <c r="D107" s="47">
        <v>0.36</v>
      </c>
      <c r="F107" s="37" t="str">
        <f>'2025 Decline Rates Vertical'!$G107&amp;" "&amp;'2025 Decline Rates Vertical'!$H107</f>
        <v>29 9</v>
      </c>
      <c r="G107" s="45">
        <v>29</v>
      </c>
      <c r="H107" s="47">
        <v>9</v>
      </c>
      <c r="I107" s="47">
        <v>0.22</v>
      </c>
      <c r="J107" s="48"/>
      <c r="K107" s="45" t="str">
        <f>Table13[[#This Row],[JUR]]&amp;" "&amp;Table13[[#This Row],[FORMATION]]</f>
        <v>29 9</v>
      </c>
      <c r="L107" s="45">
        <v>29</v>
      </c>
      <c r="M107" s="47">
        <v>9</v>
      </c>
      <c r="N107" s="47">
        <v>0.1</v>
      </c>
    </row>
    <row r="108" spans="1:14">
      <c r="A108" s="34" t="str">
        <f>'2025 Decline Rates Vertical'!$B108&amp;" "&amp;'2025 Decline Rates Vertical'!$C108</f>
        <v>4 22</v>
      </c>
      <c r="B108" s="49">
        <v>4</v>
      </c>
      <c r="C108" s="50">
        <v>22</v>
      </c>
      <c r="D108" s="51">
        <v>0.34</v>
      </c>
      <c r="F108" s="37" t="str">
        <f>'2025 Decline Rates Vertical'!$G108&amp;" "&amp;'2025 Decline Rates Vertical'!$H108</f>
        <v>30 9</v>
      </c>
      <c r="G108" s="49">
        <v>30</v>
      </c>
      <c r="H108" s="51">
        <v>9</v>
      </c>
      <c r="I108" s="51">
        <v>0.22</v>
      </c>
      <c r="J108" s="44"/>
      <c r="K108" s="49" t="str">
        <f>Table13[[#This Row],[JUR]]&amp;" "&amp;Table13[[#This Row],[FORMATION]]</f>
        <v>30 9</v>
      </c>
      <c r="L108" s="49">
        <v>30</v>
      </c>
      <c r="M108" s="51">
        <v>9</v>
      </c>
      <c r="N108" s="51">
        <v>0.1</v>
      </c>
    </row>
    <row r="109" spans="1:14">
      <c r="A109" s="34" t="str">
        <f>'2025 Decline Rates Vertical'!$B109&amp;" "&amp;'2025 Decline Rates Vertical'!$C109</f>
        <v>4 26</v>
      </c>
      <c r="B109" s="45">
        <v>4</v>
      </c>
      <c r="C109" s="46">
        <v>26</v>
      </c>
      <c r="D109" s="47">
        <v>0.4</v>
      </c>
      <c r="F109" s="37" t="str">
        <f>'2025 Decline Rates Vertical'!$G109&amp;" "&amp;'2025 Decline Rates Vertical'!$H109</f>
        <v>31 9</v>
      </c>
      <c r="G109" s="45">
        <v>31</v>
      </c>
      <c r="H109" s="47">
        <v>9</v>
      </c>
      <c r="I109" s="47">
        <v>0.21</v>
      </c>
      <c r="J109" s="48"/>
      <c r="K109" s="45" t="str">
        <f>Table13[[#This Row],[JUR]]&amp;" "&amp;Table13[[#This Row],[FORMATION]]</f>
        <v>31 9</v>
      </c>
      <c r="L109" s="45">
        <v>31</v>
      </c>
      <c r="M109" s="47">
        <v>9</v>
      </c>
      <c r="N109" s="47">
        <v>0.11</v>
      </c>
    </row>
    <row r="110" spans="1:14">
      <c r="A110" s="34" t="str">
        <f>'2025 Decline Rates Vertical'!$B110&amp;" "&amp;'2025 Decline Rates Vertical'!$C110</f>
        <v>4 93</v>
      </c>
      <c r="B110" s="49">
        <v>4</v>
      </c>
      <c r="C110" s="50">
        <v>93</v>
      </c>
      <c r="D110" s="51">
        <v>0.42</v>
      </c>
      <c r="F110" s="37" t="str">
        <f>'2025 Decline Rates Vertical'!$G110&amp;" "&amp;'2025 Decline Rates Vertical'!$H110</f>
        <v>32 9</v>
      </c>
      <c r="G110" s="49">
        <v>32</v>
      </c>
      <c r="H110" s="51">
        <v>9</v>
      </c>
      <c r="I110" s="51">
        <v>0.22</v>
      </c>
      <c r="J110" s="44"/>
      <c r="K110" s="49" t="str">
        <f>Table13[[#This Row],[JUR]]&amp;" "&amp;Table13[[#This Row],[FORMATION]]</f>
        <v>32 9</v>
      </c>
      <c r="L110" s="49">
        <v>32</v>
      </c>
      <c r="M110" s="51">
        <v>9</v>
      </c>
      <c r="N110" s="51">
        <v>0.1</v>
      </c>
    </row>
    <row r="111" spans="1:14">
      <c r="A111" s="34" t="str">
        <f>'2025 Decline Rates Vertical'!$B111&amp;" "&amp;'2025 Decline Rates Vertical'!$C111</f>
        <v>4 94</v>
      </c>
      <c r="B111" s="45">
        <v>4</v>
      </c>
      <c r="C111" s="46">
        <v>94</v>
      </c>
      <c r="D111" s="47">
        <v>0.34</v>
      </c>
      <c r="F111" s="37" t="str">
        <f>'2025 Decline Rates Vertical'!$G111&amp;" "&amp;'2025 Decline Rates Vertical'!$H111</f>
        <v>33 9</v>
      </c>
      <c r="G111" s="45">
        <v>33</v>
      </c>
      <c r="H111" s="47">
        <v>9</v>
      </c>
      <c r="I111" s="47">
        <v>0.22</v>
      </c>
      <c r="J111" s="48"/>
      <c r="K111" s="45" t="str">
        <f>Table13[[#This Row],[JUR]]&amp;" "&amp;Table13[[#This Row],[FORMATION]]</f>
        <v>33 9</v>
      </c>
      <c r="L111" s="45">
        <v>33</v>
      </c>
      <c r="M111" s="47">
        <v>9</v>
      </c>
      <c r="N111" s="47">
        <v>0.1</v>
      </c>
    </row>
    <row r="112" spans="1:14">
      <c r="A112" s="34" t="str">
        <f>'2025 Decline Rates Vertical'!$B112&amp;" "&amp;'2025 Decline Rates Vertical'!$C112</f>
        <v>4 95</v>
      </c>
      <c r="B112" s="49">
        <v>4</v>
      </c>
      <c r="C112" s="50">
        <v>95</v>
      </c>
      <c r="D112" s="51">
        <v>0.51</v>
      </c>
      <c r="F112" s="37" t="str">
        <f>'2025 Decline Rates Vertical'!$G112&amp;" "&amp;'2025 Decline Rates Vertical'!$H112</f>
        <v>34 9</v>
      </c>
      <c r="G112" s="49">
        <v>34</v>
      </c>
      <c r="H112" s="51">
        <v>9</v>
      </c>
      <c r="I112" s="51">
        <v>0.22</v>
      </c>
      <c r="J112" s="44"/>
      <c r="K112" s="49" t="str">
        <f>Table13[[#This Row],[JUR]]&amp;" "&amp;Table13[[#This Row],[FORMATION]]</f>
        <v>34 9</v>
      </c>
      <c r="L112" s="49">
        <v>34</v>
      </c>
      <c r="M112" s="51">
        <v>9</v>
      </c>
      <c r="N112" s="51">
        <v>0.09</v>
      </c>
    </row>
    <row r="113" spans="1:14">
      <c r="A113" s="34" t="str">
        <f>'2025 Decline Rates Vertical'!$B113&amp;" "&amp;'2025 Decline Rates Vertical'!$C113</f>
        <v>4 96</v>
      </c>
      <c r="B113" s="45">
        <v>4</v>
      </c>
      <c r="C113" s="46">
        <v>96</v>
      </c>
      <c r="D113" s="47">
        <v>0.7</v>
      </c>
      <c r="F113" s="37" t="str">
        <f>'2025 Decline Rates Vertical'!$G113&amp;" "&amp;'2025 Decline Rates Vertical'!$H113</f>
        <v>35 9</v>
      </c>
      <c r="G113" s="45">
        <v>35</v>
      </c>
      <c r="H113" s="47">
        <v>9</v>
      </c>
      <c r="I113" s="47">
        <v>0.23</v>
      </c>
      <c r="J113" s="48"/>
      <c r="K113" s="45" t="str">
        <f>Table13[[#This Row],[JUR]]&amp;" "&amp;Table13[[#This Row],[FORMATION]]</f>
        <v>35 9</v>
      </c>
      <c r="L113" s="45">
        <v>35</v>
      </c>
      <c r="M113" s="47">
        <v>9</v>
      </c>
      <c r="N113" s="47">
        <v>0.08</v>
      </c>
    </row>
    <row r="114" spans="1:14">
      <c r="A114" s="34" t="str">
        <f>'2025 Decline Rates Vertical'!$B114&amp;" "&amp;'2025 Decline Rates Vertical'!$C114</f>
        <v>4 100</v>
      </c>
      <c r="B114" s="49">
        <v>4</v>
      </c>
      <c r="C114" s="50">
        <v>100</v>
      </c>
      <c r="D114" s="51">
        <v>0</v>
      </c>
      <c r="F114" s="37" t="str">
        <f>'2025 Decline Rates Vertical'!$G114&amp;" "&amp;'2025 Decline Rates Vertical'!$H114</f>
        <v>36 9</v>
      </c>
      <c r="G114" s="49">
        <v>36</v>
      </c>
      <c r="H114" s="51">
        <v>9</v>
      </c>
      <c r="I114" s="51">
        <v>0.22</v>
      </c>
      <c r="J114" s="44"/>
      <c r="K114" s="49" t="str">
        <f>Table13[[#This Row],[JUR]]&amp;" "&amp;Table13[[#This Row],[FORMATION]]</f>
        <v>36 9</v>
      </c>
      <c r="L114" s="49">
        <v>36</v>
      </c>
      <c r="M114" s="51">
        <v>9</v>
      </c>
      <c r="N114" s="51">
        <v>0.1</v>
      </c>
    </row>
    <row r="115" spans="1:14">
      <c r="A115" s="34" t="str">
        <f>'2025 Decline Rates Vertical'!$B115&amp;" "&amp;'2025 Decline Rates Vertical'!$C115</f>
        <v>4 101</v>
      </c>
      <c r="B115" s="45">
        <v>4</v>
      </c>
      <c r="C115" s="46">
        <v>101</v>
      </c>
      <c r="D115" s="47">
        <v>0</v>
      </c>
      <c r="F115" s="37" t="str">
        <f>'2025 Decline Rates Vertical'!$G115&amp;" "&amp;'2025 Decline Rates Vertical'!$H115</f>
        <v>37 9</v>
      </c>
      <c r="G115" s="45">
        <v>37</v>
      </c>
      <c r="H115" s="47">
        <v>9</v>
      </c>
      <c r="I115" s="47">
        <v>0.23</v>
      </c>
      <c r="J115" s="48"/>
      <c r="K115" s="45" t="str">
        <f>Table13[[#This Row],[JUR]]&amp;" "&amp;Table13[[#This Row],[FORMATION]]</f>
        <v>37 9</v>
      </c>
      <c r="L115" s="45">
        <v>37</v>
      </c>
      <c r="M115" s="47">
        <v>9</v>
      </c>
      <c r="N115" s="47">
        <v>0.13</v>
      </c>
    </row>
    <row r="116" spans="1:14">
      <c r="A116" s="34" t="str">
        <f>'2025 Decline Rates Vertical'!$B116&amp;" "&amp;'2025 Decline Rates Vertical'!$C116</f>
        <v>4 109</v>
      </c>
      <c r="B116" s="49">
        <v>4</v>
      </c>
      <c r="C116" s="50">
        <v>109</v>
      </c>
      <c r="D116" s="51">
        <v>0.41</v>
      </c>
      <c r="F116" s="37" t="str">
        <f>'2025 Decline Rates Vertical'!$G116&amp;" "&amp;'2025 Decline Rates Vertical'!$H116</f>
        <v>38 9</v>
      </c>
      <c r="G116" s="49">
        <v>38</v>
      </c>
      <c r="H116" s="51">
        <v>9</v>
      </c>
      <c r="I116" s="51">
        <v>0.22</v>
      </c>
      <c r="J116" s="44"/>
      <c r="K116" s="49" t="str">
        <f>Table13[[#This Row],[JUR]]&amp;" "&amp;Table13[[#This Row],[FORMATION]]</f>
        <v>38 9</v>
      </c>
      <c r="L116" s="49">
        <v>38</v>
      </c>
      <c r="M116" s="51">
        <v>9</v>
      </c>
      <c r="N116" s="51">
        <v>0.1</v>
      </c>
    </row>
    <row r="117" spans="1:14">
      <c r="A117" s="34" t="str">
        <f>'2025 Decline Rates Vertical'!$B117&amp;" "&amp;'2025 Decline Rates Vertical'!$C117</f>
        <v>5 9</v>
      </c>
      <c r="B117" s="45">
        <v>5</v>
      </c>
      <c r="C117" s="46">
        <v>9</v>
      </c>
      <c r="D117" s="47">
        <v>0.39</v>
      </c>
      <c r="F117" s="37" t="str">
        <f>'2025 Decline Rates Vertical'!$G117&amp;" "&amp;'2025 Decline Rates Vertical'!$H117</f>
        <v>39 9</v>
      </c>
      <c r="G117" s="45">
        <v>39</v>
      </c>
      <c r="H117" s="47">
        <v>9</v>
      </c>
      <c r="I117" s="47">
        <v>0.22</v>
      </c>
      <c r="J117" s="48"/>
      <c r="K117" s="45" t="str">
        <f>Table13[[#This Row],[JUR]]&amp;" "&amp;Table13[[#This Row],[FORMATION]]</f>
        <v>39 9</v>
      </c>
      <c r="L117" s="45">
        <v>39</v>
      </c>
      <c r="M117" s="47">
        <v>9</v>
      </c>
      <c r="N117" s="47">
        <v>0.1</v>
      </c>
    </row>
    <row r="118" spans="1:14">
      <c r="A118" s="34" t="str">
        <f>'2025 Decline Rates Vertical'!$B118&amp;" "&amp;'2025 Decline Rates Vertical'!$C118</f>
        <v>5 10</v>
      </c>
      <c r="B118" s="49">
        <v>5</v>
      </c>
      <c r="C118" s="50">
        <v>10</v>
      </c>
      <c r="D118" s="51">
        <v>0.18</v>
      </c>
      <c r="F118" s="37" t="str">
        <f>'2025 Decline Rates Vertical'!$G118&amp;" "&amp;'2025 Decline Rates Vertical'!$H118</f>
        <v>40 9</v>
      </c>
      <c r="G118" s="49">
        <v>40</v>
      </c>
      <c r="H118" s="51">
        <v>9</v>
      </c>
      <c r="I118" s="51">
        <v>0.2</v>
      </c>
      <c r="J118" s="44"/>
      <c r="K118" s="49" t="str">
        <f>Table13[[#This Row],[JUR]]&amp;" "&amp;Table13[[#This Row],[FORMATION]]</f>
        <v>40 9</v>
      </c>
      <c r="L118" s="49">
        <v>40</v>
      </c>
      <c r="M118" s="51">
        <v>9</v>
      </c>
      <c r="N118" s="51">
        <v>0.09</v>
      </c>
    </row>
    <row r="119" spans="1:14">
      <c r="A119" s="34" t="str">
        <f>'2025 Decline Rates Vertical'!$B119&amp;" "&amp;'2025 Decline Rates Vertical'!$C119</f>
        <v>5 11</v>
      </c>
      <c r="B119" s="45">
        <v>5</v>
      </c>
      <c r="C119" s="46">
        <v>11</v>
      </c>
      <c r="D119" s="47">
        <v>0.47</v>
      </c>
      <c r="F119" s="37" t="str">
        <f>'2025 Decline Rates Vertical'!$G119&amp;" "&amp;'2025 Decline Rates Vertical'!$H119</f>
        <v>41 9</v>
      </c>
      <c r="G119" s="45">
        <v>41</v>
      </c>
      <c r="H119" s="47">
        <v>9</v>
      </c>
      <c r="I119" s="47">
        <v>0.19</v>
      </c>
      <c r="J119" s="48"/>
      <c r="K119" s="45" t="str">
        <f>Table13[[#This Row],[JUR]]&amp;" "&amp;Table13[[#This Row],[FORMATION]]</f>
        <v>41 9</v>
      </c>
      <c r="L119" s="45">
        <v>41</v>
      </c>
      <c r="M119" s="47">
        <v>9</v>
      </c>
      <c r="N119" s="47">
        <v>0.09</v>
      </c>
    </row>
    <row r="120" spans="1:14">
      <c r="A120" s="34" t="str">
        <f>'2025 Decline Rates Vertical'!$B120&amp;" "&amp;'2025 Decline Rates Vertical'!$C120</f>
        <v>5 13</v>
      </c>
      <c r="B120" s="49">
        <v>5</v>
      </c>
      <c r="C120" s="50">
        <v>13</v>
      </c>
      <c r="D120" s="51">
        <v>0.26</v>
      </c>
      <c r="F120" s="37" t="str">
        <f>'2025 Decline Rates Vertical'!$G120&amp;" "&amp;'2025 Decline Rates Vertical'!$H120</f>
        <v>42 9</v>
      </c>
      <c r="G120" s="49">
        <v>42</v>
      </c>
      <c r="H120" s="51">
        <v>9</v>
      </c>
      <c r="I120" s="51">
        <v>0.22</v>
      </c>
      <c r="J120" s="44"/>
      <c r="K120" s="49" t="str">
        <f>Table13[[#This Row],[JUR]]&amp;" "&amp;Table13[[#This Row],[FORMATION]]</f>
        <v>42 9</v>
      </c>
      <c r="L120" s="49">
        <v>42</v>
      </c>
      <c r="M120" s="51">
        <v>9</v>
      </c>
      <c r="N120" s="51">
        <v>0.1</v>
      </c>
    </row>
    <row r="121" spans="1:14">
      <c r="A121" s="34" t="str">
        <f>'2025 Decline Rates Vertical'!$B121&amp;" "&amp;'2025 Decline Rates Vertical'!$C121</f>
        <v>5 15</v>
      </c>
      <c r="B121" s="45">
        <v>5</v>
      </c>
      <c r="C121" s="46">
        <v>15</v>
      </c>
      <c r="D121" s="47">
        <v>0.18</v>
      </c>
      <c r="F121" s="37" t="str">
        <f>'2025 Decline Rates Vertical'!$G121&amp;" "&amp;'2025 Decline Rates Vertical'!$H121</f>
        <v>43 9</v>
      </c>
      <c r="G121" s="45">
        <v>43</v>
      </c>
      <c r="H121" s="47">
        <v>9</v>
      </c>
      <c r="I121" s="47">
        <v>0.23</v>
      </c>
      <c r="J121" s="48"/>
      <c r="K121" s="45" t="str">
        <f>Table13[[#This Row],[JUR]]&amp;" "&amp;Table13[[#This Row],[FORMATION]]</f>
        <v>43 9</v>
      </c>
      <c r="L121" s="45">
        <v>43</v>
      </c>
      <c r="M121" s="47">
        <v>9</v>
      </c>
      <c r="N121" s="47">
        <v>0.13</v>
      </c>
    </row>
    <row r="122" spans="1:14">
      <c r="A122" s="34" t="str">
        <f>'2025 Decline Rates Vertical'!$B122&amp;" "&amp;'2025 Decline Rates Vertical'!$C122</f>
        <v>5 93</v>
      </c>
      <c r="B122" s="49">
        <v>5</v>
      </c>
      <c r="C122" s="50">
        <v>93</v>
      </c>
      <c r="D122" s="51">
        <v>0.42</v>
      </c>
      <c r="F122" s="37" t="str">
        <f>'2025 Decline Rates Vertical'!$G122&amp;" "&amp;'2025 Decline Rates Vertical'!$H122</f>
        <v>44 9</v>
      </c>
      <c r="G122" s="49">
        <v>44</v>
      </c>
      <c r="H122" s="51">
        <v>9</v>
      </c>
      <c r="I122" s="51">
        <v>0.24</v>
      </c>
      <c r="J122" s="44"/>
      <c r="K122" s="49" t="str">
        <f>Table13[[#This Row],[JUR]]&amp;" "&amp;Table13[[#This Row],[FORMATION]]</f>
        <v>44 9</v>
      </c>
      <c r="L122" s="49">
        <v>44</v>
      </c>
      <c r="M122" s="51">
        <v>9</v>
      </c>
      <c r="N122" s="51">
        <v>0.1</v>
      </c>
    </row>
    <row r="123" spans="1:14">
      <c r="A123" s="34" t="str">
        <f>'2025 Decline Rates Vertical'!$B123&amp;" "&amp;'2025 Decline Rates Vertical'!$C123</f>
        <v>5 94</v>
      </c>
      <c r="B123" s="45">
        <v>5</v>
      </c>
      <c r="C123" s="46">
        <v>94</v>
      </c>
      <c r="D123" s="47">
        <v>0.34</v>
      </c>
      <c r="F123" s="37" t="str">
        <f>'2025 Decline Rates Vertical'!$G123&amp;" "&amp;'2025 Decline Rates Vertical'!$H123</f>
        <v>45 9</v>
      </c>
      <c r="G123" s="45">
        <v>45</v>
      </c>
      <c r="H123" s="47">
        <v>9</v>
      </c>
      <c r="I123" s="47">
        <v>0.22</v>
      </c>
      <c r="J123" s="48"/>
      <c r="K123" s="45" t="str">
        <f>Table13[[#This Row],[JUR]]&amp;" "&amp;Table13[[#This Row],[FORMATION]]</f>
        <v>45 9</v>
      </c>
      <c r="L123" s="45">
        <v>45</v>
      </c>
      <c r="M123" s="47">
        <v>9</v>
      </c>
      <c r="N123" s="47">
        <v>0.1</v>
      </c>
    </row>
    <row r="124" spans="1:14">
      <c r="A124" s="34" t="str">
        <f>'2025 Decline Rates Vertical'!$B124&amp;" "&amp;'2025 Decline Rates Vertical'!$C124</f>
        <v>5 95</v>
      </c>
      <c r="B124" s="49">
        <v>5</v>
      </c>
      <c r="C124" s="50">
        <v>95</v>
      </c>
      <c r="D124" s="51">
        <v>0.51</v>
      </c>
      <c r="F124" s="37" t="str">
        <f>'2025 Decline Rates Vertical'!$G124&amp;" "&amp;'2025 Decline Rates Vertical'!$H124</f>
        <v>46 9</v>
      </c>
      <c r="G124" s="49">
        <v>46</v>
      </c>
      <c r="H124" s="51">
        <v>9</v>
      </c>
      <c r="I124" s="51">
        <v>0.21</v>
      </c>
      <c r="J124" s="44"/>
      <c r="K124" s="49" t="str">
        <f>Table13[[#This Row],[JUR]]&amp;" "&amp;Table13[[#This Row],[FORMATION]]</f>
        <v>46 9</v>
      </c>
      <c r="L124" s="49">
        <v>46</v>
      </c>
      <c r="M124" s="51">
        <v>9</v>
      </c>
      <c r="N124" s="51">
        <v>0.11</v>
      </c>
    </row>
    <row r="125" spans="1:14">
      <c r="A125" s="34" t="str">
        <f>'2025 Decline Rates Vertical'!$B125&amp;" "&amp;'2025 Decline Rates Vertical'!$C125</f>
        <v>5 96</v>
      </c>
      <c r="B125" s="45">
        <v>5</v>
      </c>
      <c r="C125" s="46">
        <v>96</v>
      </c>
      <c r="D125" s="47">
        <v>0.7</v>
      </c>
      <c r="F125" s="37" t="str">
        <f>'2025 Decline Rates Vertical'!$G125&amp;" "&amp;'2025 Decline Rates Vertical'!$H125</f>
        <v>47 9</v>
      </c>
      <c r="G125" s="45">
        <v>47</v>
      </c>
      <c r="H125" s="47">
        <v>9</v>
      </c>
      <c r="I125" s="47">
        <v>0.22</v>
      </c>
      <c r="J125" s="48"/>
      <c r="K125" s="45" t="str">
        <f>Table13[[#This Row],[JUR]]&amp;" "&amp;Table13[[#This Row],[FORMATION]]</f>
        <v>47 9</v>
      </c>
      <c r="L125" s="45">
        <v>47</v>
      </c>
      <c r="M125" s="47">
        <v>9</v>
      </c>
      <c r="N125" s="47">
        <v>0.1</v>
      </c>
    </row>
    <row r="126" spans="1:14">
      <c r="A126" s="34" t="str">
        <f>'2025 Decline Rates Vertical'!$B126&amp;" "&amp;'2025 Decline Rates Vertical'!$C126</f>
        <v>5 97</v>
      </c>
      <c r="B126" s="49">
        <v>5</v>
      </c>
      <c r="C126" s="50">
        <v>97</v>
      </c>
      <c r="D126" s="51">
        <v>0.23</v>
      </c>
      <c r="F126" s="37" t="str">
        <f>'2025 Decline Rates Vertical'!$G126&amp;" "&amp;'2025 Decline Rates Vertical'!$H126</f>
        <v>48 9</v>
      </c>
      <c r="G126" s="49">
        <v>48</v>
      </c>
      <c r="H126" s="51">
        <v>9</v>
      </c>
      <c r="I126" s="51">
        <v>0.23</v>
      </c>
      <c r="J126" s="44"/>
      <c r="K126" s="49" t="str">
        <f>Table13[[#This Row],[JUR]]&amp;" "&amp;Table13[[#This Row],[FORMATION]]</f>
        <v>48 9</v>
      </c>
      <c r="L126" s="49">
        <v>48</v>
      </c>
      <c r="M126" s="51">
        <v>9</v>
      </c>
      <c r="N126" s="51">
        <v>0.08</v>
      </c>
    </row>
    <row r="127" spans="1:14">
      <c r="A127" s="34" t="str">
        <f>'2025 Decline Rates Vertical'!$B127&amp;" "&amp;'2025 Decline Rates Vertical'!$C127</f>
        <v>5 100</v>
      </c>
      <c r="B127" s="45">
        <v>5</v>
      </c>
      <c r="C127" s="46">
        <v>100</v>
      </c>
      <c r="D127" s="47">
        <v>0</v>
      </c>
      <c r="F127" s="37" t="str">
        <f>'2025 Decline Rates Vertical'!$G127&amp;" "&amp;'2025 Decline Rates Vertical'!$H127</f>
        <v>49 9</v>
      </c>
      <c r="G127" s="45">
        <v>49</v>
      </c>
      <c r="H127" s="47">
        <v>9</v>
      </c>
      <c r="I127" s="47">
        <v>0.21</v>
      </c>
      <c r="J127" s="48"/>
      <c r="K127" s="45" t="str">
        <f>Table13[[#This Row],[JUR]]&amp;" "&amp;Table13[[#This Row],[FORMATION]]</f>
        <v>49 9</v>
      </c>
      <c r="L127" s="45">
        <v>49</v>
      </c>
      <c r="M127" s="47">
        <v>9</v>
      </c>
      <c r="N127" s="47">
        <v>0.11</v>
      </c>
    </row>
    <row r="128" spans="1:14">
      <c r="A128" s="34" t="str">
        <f>'2025 Decline Rates Vertical'!$B128&amp;" "&amp;'2025 Decline Rates Vertical'!$C128</f>
        <v>5 101</v>
      </c>
      <c r="B128" s="49">
        <v>5</v>
      </c>
      <c r="C128" s="50">
        <v>101</v>
      </c>
      <c r="D128" s="51">
        <v>0</v>
      </c>
      <c r="F128" s="37" t="str">
        <f>'2025 Decline Rates Vertical'!$G128&amp;" "&amp;'2025 Decline Rates Vertical'!$H128</f>
        <v>50 9</v>
      </c>
      <c r="G128" s="49">
        <v>50</v>
      </c>
      <c r="H128" s="51">
        <v>9</v>
      </c>
      <c r="I128" s="51">
        <v>0.22</v>
      </c>
      <c r="J128" s="44"/>
      <c r="K128" s="49" t="str">
        <f>Table13[[#This Row],[JUR]]&amp;" "&amp;Table13[[#This Row],[FORMATION]]</f>
        <v>50 9</v>
      </c>
      <c r="L128" s="49">
        <v>50</v>
      </c>
      <c r="M128" s="51">
        <v>9</v>
      </c>
      <c r="N128" s="51">
        <v>0.1</v>
      </c>
    </row>
    <row r="129" spans="1:14">
      <c r="A129" s="34" t="str">
        <f>'2025 Decline Rates Vertical'!$B129&amp;" "&amp;'2025 Decline Rates Vertical'!$C129</f>
        <v>6 3</v>
      </c>
      <c r="B129" s="45">
        <v>6</v>
      </c>
      <c r="C129" s="46">
        <v>3</v>
      </c>
      <c r="D129" s="47">
        <v>0.31</v>
      </c>
      <c r="F129" s="37" t="str">
        <f>'2025 Decline Rates Vertical'!$G129&amp;" "&amp;'2025 Decline Rates Vertical'!$H129</f>
        <v>51 9</v>
      </c>
      <c r="G129" s="45">
        <v>51</v>
      </c>
      <c r="H129" s="47">
        <v>9</v>
      </c>
      <c r="I129" s="47">
        <v>0.22</v>
      </c>
      <c r="J129" s="48"/>
      <c r="K129" s="45" t="str">
        <f>Table13[[#This Row],[JUR]]&amp;" "&amp;Table13[[#This Row],[FORMATION]]</f>
        <v>51 9</v>
      </c>
      <c r="L129" s="45">
        <v>51</v>
      </c>
      <c r="M129" s="47">
        <v>9</v>
      </c>
      <c r="N129" s="47">
        <v>0.09</v>
      </c>
    </row>
    <row r="130" spans="1:14">
      <c r="A130" s="34" t="str">
        <f>'2025 Decline Rates Vertical'!$B130&amp;" "&amp;'2025 Decline Rates Vertical'!$C130</f>
        <v>6 8</v>
      </c>
      <c r="B130" s="49">
        <v>6</v>
      </c>
      <c r="C130" s="50">
        <v>8</v>
      </c>
      <c r="D130" s="51">
        <v>0.36</v>
      </c>
      <c r="F130" s="37" t="str">
        <f>'2025 Decline Rates Vertical'!$G130&amp;" "&amp;'2025 Decline Rates Vertical'!$H130</f>
        <v>52 9</v>
      </c>
      <c r="G130" s="49">
        <v>52</v>
      </c>
      <c r="H130" s="51">
        <v>9</v>
      </c>
      <c r="I130" s="51">
        <v>0.23</v>
      </c>
      <c r="J130" s="44"/>
      <c r="K130" s="49" t="str">
        <f>Table13[[#This Row],[JUR]]&amp;" "&amp;Table13[[#This Row],[FORMATION]]</f>
        <v>52 9</v>
      </c>
      <c r="L130" s="49">
        <v>52</v>
      </c>
      <c r="M130" s="51">
        <v>9</v>
      </c>
      <c r="N130" s="51">
        <v>0.08</v>
      </c>
    </row>
    <row r="131" spans="1:14">
      <c r="A131" s="34" t="str">
        <f>'2025 Decline Rates Vertical'!$B131&amp;" "&amp;'2025 Decline Rates Vertical'!$C131</f>
        <v>6 9</v>
      </c>
      <c r="B131" s="45">
        <v>6</v>
      </c>
      <c r="C131" s="46">
        <v>9</v>
      </c>
      <c r="D131" s="47">
        <v>0.38</v>
      </c>
      <c r="F131" s="37" t="str">
        <f>'2025 Decline Rates Vertical'!$G131&amp;" "&amp;'2025 Decline Rates Vertical'!$H131</f>
        <v>53 9</v>
      </c>
      <c r="G131" s="45">
        <v>53</v>
      </c>
      <c r="H131" s="47">
        <v>9</v>
      </c>
      <c r="I131" s="47">
        <v>0.24</v>
      </c>
      <c r="J131" s="48"/>
      <c r="K131" s="45" t="str">
        <f>Table13[[#This Row],[JUR]]&amp;" "&amp;Table13[[#This Row],[FORMATION]]</f>
        <v>53 9</v>
      </c>
      <c r="L131" s="45">
        <v>53</v>
      </c>
      <c r="M131" s="47">
        <v>9</v>
      </c>
      <c r="N131" s="47">
        <v>0.1</v>
      </c>
    </row>
    <row r="132" spans="1:14">
      <c r="A132" s="34" t="str">
        <f>'2025 Decline Rates Vertical'!$B132&amp;" "&amp;'2025 Decline Rates Vertical'!$C132</f>
        <v>6 10</v>
      </c>
      <c r="B132" s="49">
        <v>6</v>
      </c>
      <c r="C132" s="50">
        <v>10</v>
      </c>
      <c r="D132" s="51">
        <v>0.18</v>
      </c>
      <c r="F132" s="37" t="str">
        <f>'2025 Decline Rates Vertical'!$G132&amp;" "&amp;'2025 Decline Rates Vertical'!$H132</f>
        <v>54 9</v>
      </c>
      <c r="G132" s="49">
        <v>54</v>
      </c>
      <c r="H132" s="51">
        <v>9</v>
      </c>
      <c r="I132" s="51">
        <v>0.23</v>
      </c>
      <c r="J132" s="44"/>
      <c r="K132" s="49" t="str">
        <f>Table13[[#This Row],[JUR]]&amp;" "&amp;Table13[[#This Row],[FORMATION]]</f>
        <v>54 9</v>
      </c>
      <c r="L132" s="49">
        <v>54</v>
      </c>
      <c r="M132" s="51">
        <v>9</v>
      </c>
      <c r="N132" s="51">
        <v>0.13</v>
      </c>
    </row>
    <row r="133" spans="1:14">
      <c r="A133" s="34" t="str">
        <f>'2025 Decline Rates Vertical'!$B133&amp;" "&amp;'2025 Decline Rates Vertical'!$C133</f>
        <v>6 18</v>
      </c>
      <c r="B133" s="45">
        <v>6</v>
      </c>
      <c r="C133" s="46">
        <v>18</v>
      </c>
      <c r="D133" s="47">
        <v>0.38</v>
      </c>
      <c r="F133" s="37" t="str">
        <f>'2025 Decline Rates Vertical'!$G133&amp;" "&amp;'2025 Decline Rates Vertical'!$H133</f>
        <v>55 9</v>
      </c>
      <c r="G133" s="45">
        <v>55</v>
      </c>
      <c r="H133" s="47">
        <v>9</v>
      </c>
      <c r="I133" s="47">
        <v>0.19</v>
      </c>
      <c r="J133" s="48"/>
      <c r="K133" s="45" t="str">
        <f>Table13[[#This Row],[JUR]]&amp;" "&amp;Table13[[#This Row],[FORMATION]]</f>
        <v>55 9</v>
      </c>
      <c r="L133" s="45">
        <v>55</v>
      </c>
      <c r="M133" s="47">
        <v>9</v>
      </c>
      <c r="N133" s="47">
        <v>0.09</v>
      </c>
    </row>
    <row r="134" spans="1:14">
      <c r="A134" s="34" t="str">
        <f>'2025 Decline Rates Vertical'!$B134&amp;" "&amp;'2025 Decline Rates Vertical'!$C134</f>
        <v>6 22</v>
      </c>
      <c r="B134" s="49">
        <v>6</v>
      </c>
      <c r="C134" s="50">
        <v>22</v>
      </c>
      <c r="D134" s="51">
        <v>0.19</v>
      </c>
      <c r="F134" s="37" t="str">
        <f>'2025 Decline Rates Vertical'!$G134&amp;" "&amp;'2025 Decline Rates Vertical'!$H134</f>
        <v>1 10</v>
      </c>
      <c r="G134" s="49">
        <v>1</v>
      </c>
      <c r="H134" s="51">
        <v>10</v>
      </c>
      <c r="I134" s="51">
        <v>0.03</v>
      </c>
      <c r="J134" s="44"/>
      <c r="K134" s="49" t="str">
        <f>Table13[[#This Row],[JUR]]&amp;" "&amp;Table13[[#This Row],[FORMATION]]</f>
        <v>1 10</v>
      </c>
      <c r="L134" s="49">
        <v>1</v>
      </c>
      <c r="M134" s="51">
        <v>10</v>
      </c>
      <c r="N134" s="51">
        <v>0.03</v>
      </c>
    </row>
    <row r="135" spans="1:14">
      <c r="A135" s="34" t="str">
        <f>'2025 Decline Rates Vertical'!$B135&amp;" "&amp;'2025 Decline Rates Vertical'!$C135</f>
        <v>6 43</v>
      </c>
      <c r="B135" s="45">
        <v>6</v>
      </c>
      <c r="C135" s="46">
        <v>43</v>
      </c>
      <c r="D135" s="47">
        <v>0.18</v>
      </c>
      <c r="F135" s="37" t="str">
        <f>'2025 Decline Rates Vertical'!$G135&amp;" "&amp;'2025 Decline Rates Vertical'!$H135</f>
        <v>2 10</v>
      </c>
      <c r="G135" s="45">
        <v>2</v>
      </c>
      <c r="H135" s="47">
        <v>10</v>
      </c>
      <c r="I135" s="47">
        <v>7.0000000000000007E-2</v>
      </c>
      <c r="J135" s="48"/>
      <c r="K135" s="45" t="str">
        <f>Table13[[#This Row],[JUR]]&amp;" "&amp;Table13[[#This Row],[FORMATION]]</f>
        <v>2 10</v>
      </c>
      <c r="L135" s="45">
        <v>2</v>
      </c>
      <c r="M135" s="47">
        <v>10</v>
      </c>
      <c r="N135" s="47">
        <v>0.05</v>
      </c>
    </row>
    <row r="136" spans="1:14">
      <c r="A136" s="34" t="str">
        <f>'2025 Decline Rates Vertical'!$B136&amp;" "&amp;'2025 Decline Rates Vertical'!$C136</f>
        <v>6 93</v>
      </c>
      <c r="B136" s="49">
        <v>6</v>
      </c>
      <c r="C136" s="50">
        <v>93</v>
      </c>
      <c r="D136" s="51">
        <v>0.42</v>
      </c>
      <c r="F136" s="37" t="str">
        <f>'2025 Decline Rates Vertical'!$G136&amp;" "&amp;'2025 Decline Rates Vertical'!$H136</f>
        <v>3 10</v>
      </c>
      <c r="G136" s="49">
        <v>3</v>
      </c>
      <c r="H136" s="51">
        <v>10</v>
      </c>
      <c r="I136" s="51">
        <v>7.0000000000000007E-2</v>
      </c>
      <c r="J136" s="44"/>
      <c r="K136" s="49" t="str">
        <f>Table13[[#This Row],[JUR]]&amp;" "&amp;Table13[[#This Row],[FORMATION]]</f>
        <v>3 10</v>
      </c>
      <c r="L136" s="49">
        <v>3</v>
      </c>
      <c r="M136" s="51">
        <v>10</v>
      </c>
      <c r="N136" s="51">
        <v>0.04</v>
      </c>
    </row>
    <row r="137" spans="1:14">
      <c r="A137" s="34" t="str">
        <f>'2025 Decline Rates Vertical'!$B137&amp;" "&amp;'2025 Decline Rates Vertical'!$C137</f>
        <v>6 94</v>
      </c>
      <c r="B137" s="45">
        <v>6</v>
      </c>
      <c r="C137" s="46">
        <v>94</v>
      </c>
      <c r="D137" s="47">
        <v>0.34</v>
      </c>
      <c r="F137" s="37" t="str">
        <f>'2025 Decline Rates Vertical'!$G137&amp;" "&amp;'2025 Decline Rates Vertical'!$H137</f>
        <v>4 10</v>
      </c>
      <c r="G137" s="45">
        <v>4</v>
      </c>
      <c r="H137" s="47">
        <v>10</v>
      </c>
      <c r="I137" s="47">
        <v>7.0000000000000007E-2</v>
      </c>
      <c r="J137" s="48"/>
      <c r="K137" s="45" t="str">
        <f>Table13[[#This Row],[JUR]]&amp;" "&amp;Table13[[#This Row],[FORMATION]]</f>
        <v>4 10</v>
      </c>
      <c r="L137" s="45">
        <v>4</v>
      </c>
      <c r="M137" s="47">
        <v>10</v>
      </c>
      <c r="N137" s="47">
        <v>7.0000000000000007E-2</v>
      </c>
    </row>
    <row r="138" spans="1:14">
      <c r="A138" s="34" t="str">
        <f>'2025 Decline Rates Vertical'!$B138&amp;" "&amp;'2025 Decline Rates Vertical'!$C138</f>
        <v>6 95</v>
      </c>
      <c r="B138" s="49">
        <v>6</v>
      </c>
      <c r="C138" s="50">
        <v>95</v>
      </c>
      <c r="D138" s="51">
        <v>0.51</v>
      </c>
      <c r="F138" s="37" t="str">
        <f>'2025 Decline Rates Vertical'!$G138&amp;" "&amp;'2025 Decline Rates Vertical'!$H138</f>
        <v>5 10</v>
      </c>
      <c r="G138" s="49">
        <v>5</v>
      </c>
      <c r="H138" s="51">
        <v>10</v>
      </c>
      <c r="I138" s="51">
        <v>0.16</v>
      </c>
      <c r="J138" s="44"/>
      <c r="K138" s="49" t="str">
        <f>Table13[[#This Row],[JUR]]&amp;" "&amp;Table13[[#This Row],[FORMATION]]</f>
        <v>5 10</v>
      </c>
      <c r="L138" s="49">
        <v>5</v>
      </c>
      <c r="M138" s="51">
        <v>10</v>
      </c>
      <c r="N138" s="51">
        <v>0.06</v>
      </c>
    </row>
    <row r="139" spans="1:14">
      <c r="A139" s="34" t="str">
        <f>'2025 Decline Rates Vertical'!$B139&amp;" "&amp;'2025 Decline Rates Vertical'!$C139</f>
        <v>6 96</v>
      </c>
      <c r="B139" s="45">
        <v>6</v>
      </c>
      <c r="C139" s="46">
        <v>96</v>
      </c>
      <c r="D139" s="47">
        <v>0.7</v>
      </c>
      <c r="F139" s="37" t="str">
        <f>'2025 Decline Rates Vertical'!$G139&amp;" "&amp;'2025 Decline Rates Vertical'!$H139</f>
        <v>6 10</v>
      </c>
      <c r="G139" s="45">
        <v>6</v>
      </c>
      <c r="H139" s="47">
        <v>10</v>
      </c>
      <c r="I139" s="47">
        <v>0.11</v>
      </c>
      <c r="J139" s="48"/>
      <c r="K139" s="45" t="str">
        <f>Table13[[#This Row],[JUR]]&amp;" "&amp;Table13[[#This Row],[FORMATION]]</f>
        <v>6 10</v>
      </c>
      <c r="L139" s="45">
        <v>6</v>
      </c>
      <c r="M139" s="47">
        <v>10</v>
      </c>
      <c r="N139" s="47">
        <v>0.04</v>
      </c>
    </row>
    <row r="140" spans="1:14">
      <c r="A140" s="34" t="str">
        <f>'2025 Decline Rates Vertical'!$B140&amp;" "&amp;'2025 Decline Rates Vertical'!$C140</f>
        <v>6 100</v>
      </c>
      <c r="B140" s="49">
        <v>6</v>
      </c>
      <c r="C140" s="50">
        <v>100</v>
      </c>
      <c r="D140" s="51">
        <v>0</v>
      </c>
      <c r="F140" s="37" t="str">
        <f>'2025 Decline Rates Vertical'!$G140&amp;" "&amp;'2025 Decline Rates Vertical'!$H140</f>
        <v>7 10</v>
      </c>
      <c r="G140" s="49">
        <v>7</v>
      </c>
      <c r="H140" s="51">
        <v>10</v>
      </c>
      <c r="I140" s="51">
        <v>0.11</v>
      </c>
      <c r="J140" s="44"/>
      <c r="K140" s="49" t="str">
        <f>Table13[[#This Row],[JUR]]&amp;" "&amp;Table13[[#This Row],[FORMATION]]</f>
        <v>7 10</v>
      </c>
      <c r="L140" s="49">
        <v>7</v>
      </c>
      <c r="M140" s="51">
        <v>10</v>
      </c>
      <c r="N140" s="51">
        <v>0.06</v>
      </c>
    </row>
    <row r="141" spans="1:14">
      <c r="A141" s="34" t="str">
        <f>'2025 Decline Rates Vertical'!$B141&amp;" "&amp;'2025 Decline Rates Vertical'!$C141</f>
        <v>6 101</v>
      </c>
      <c r="B141" s="45">
        <v>6</v>
      </c>
      <c r="C141" s="46">
        <v>101</v>
      </c>
      <c r="D141" s="47">
        <v>0</v>
      </c>
      <c r="F141" s="37" t="str">
        <f>'2025 Decline Rates Vertical'!$G141&amp;" "&amp;'2025 Decline Rates Vertical'!$H141</f>
        <v>8 10</v>
      </c>
      <c r="G141" s="45">
        <v>8</v>
      </c>
      <c r="H141" s="47">
        <v>10</v>
      </c>
      <c r="I141" s="47">
        <v>7.0000000000000007E-2</v>
      </c>
      <c r="J141" s="48"/>
      <c r="K141" s="45" t="str">
        <f>Table13[[#This Row],[JUR]]&amp;" "&amp;Table13[[#This Row],[FORMATION]]</f>
        <v>8 10</v>
      </c>
      <c r="L141" s="45">
        <v>8</v>
      </c>
      <c r="M141" s="47">
        <v>10</v>
      </c>
      <c r="N141" s="47">
        <v>7.0000000000000007E-2</v>
      </c>
    </row>
    <row r="142" spans="1:14">
      <c r="A142" s="34" t="str">
        <f>'2025 Decline Rates Vertical'!$B142&amp;" "&amp;'2025 Decline Rates Vertical'!$C142</f>
        <v>6 109</v>
      </c>
      <c r="B142" s="49">
        <v>6</v>
      </c>
      <c r="C142" s="50">
        <v>109</v>
      </c>
      <c r="D142" s="51">
        <v>0.38</v>
      </c>
      <c r="F142" s="37" t="str">
        <f>'2025 Decline Rates Vertical'!$G142&amp;" "&amp;'2025 Decline Rates Vertical'!$H142</f>
        <v>9 10</v>
      </c>
      <c r="G142" s="49">
        <v>9</v>
      </c>
      <c r="H142" s="51">
        <v>10</v>
      </c>
      <c r="I142" s="51">
        <v>0.03</v>
      </c>
      <c r="J142" s="44"/>
      <c r="K142" s="49" t="str">
        <f>Table13[[#This Row],[JUR]]&amp;" "&amp;Table13[[#This Row],[FORMATION]]</f>
        <v>9 10</v>
      </c>
      <c r="L142" s="49">
        <v>9</v>
      </c>
      <c r="M142" s="51">
        <v>10</v>
      </c>
      <c r="N142" s="51">
        <v>0.03</v>
      </c>
    </row>
    <row r="143" spans="1:14">
      <c r="A143" s="34" t="str">
        <f>'2025 Decline Rates Vertical'!$B143&amp;" "&amp;'2025 Decline Rates Vertical'!$C143</f>
        <v>7 2</v>
      </c>
      <c r="B143" s="45">
        <v>7</v>
      </c>
      <c r="C143" s="46">
        <v>2</v>
      </c>
      <c r="D143" s="47">
        <v>0.49</v>
      </c>
      <c r="F143" s="37" t="str">
        <f>'2025 Decline Rates Vertical'!$G143&amp;" "&amp;'2025 Decline Rates Vertical'!$H143</f>
        <v>10 10</v>
      </c>
      <c r="G143" s="45">
        <v>10</v>
      </c>
      <c r="H143" s="47">
        <v>10</v>
      </c>
      <c r="I143" s="47">
        <v>7.0000000000000007E-2</v>
      </c>
      <c r="J143" s="48"/>
      <c r="K143" s="45" t="str">
        <f>Table13[[#This Row],[JUR]]&amp;" "&amp;Table13[[#This Row],[FORMATION]]</f>
        <v>10 10</v>
      </c>
      <c r="L143" s="45">
        <v>10</v>
      </c>
      <c r="M143" s="47">
        <v>10</v>
      </c>
      <c r="N143" s="47">
        <v>7.0000000000000007E-2</v>
      </c>
    </row>
    <row r="144" spans="1:14">
      <c r="A144" s="34" t="str">
        <f>'2025 Decline Rates Vertical'!$B144&amp;" "&amp;'2025 Decline Rates Vertical'!$C144</f>
        <v>7 4</v>
      </c>
      <c r="B144" s="49">
        <v>7</v>
      </c>
      <c r="C144" s="50">
        <v>4</v>
      </c>
      <c r="D144" s="51">
        <v>0.33</v>
      </c>
      <c r="F144" s="37" t="str">
        <f>'2025 Decline Rates Vertical'!$G144&amp;" "&amp;'2025 Decline Rates Vertical'!$H144</f>
        <v>11 10</v>
      </c>
      <c r="G144" s="49">
        <v>11</v>
      </c>
      <c r="H144" s="51">
        <v>10</v>
      </c>
      <c r="I144" s="51">
        <v>0.03</v>
      </c>
      <c r="J144" s="44"/>
      <c r="K144" s="49" t="str">
        <f>Table13[[#This Row],[JUR]]&amp;" "&amp;Table13[[#This Row],[FORMATION]]</f>
        <v>11 10</v>
      </c>
      <c r="L144" s="49">
        <v>11</v>
      </c>
      <c r="M144" s="51">
        <v>10</v>
      </c>
      <c r="N144" s="51">
        <v>0.03</v>
      </c>
    </row>
    <row r="145" spans="1:14">
      <c r="A145" s="34" t="str">
        <f>'2025 Decline Rates Vertical'!$B145&amp;" "&amp;'2025 Decline Rates Vertical'!$C145</f>
        <v>7 9</v>
      </c>
      <c r="B145" s="45">
        <v>7</v>
      </c>
      <c r="C145" s="46">
        <v>9</v>
      </c>
      <c r="D145" s="47">
        <v>0.42</v>
      </c>
      <c r="F145" s="37" t="str">
        <f>'2025 Decline Rates Vertical'!$G145&amp;" "&amp;'2025 Decline Rates Vertical'!$H145</f>
        <v>12 10</v>
      </c>
      <c r="G145" s="45">
        <v>12</v>
      </c>
      <c r="H145" s="47">
        <v>10</v>
      </c>
      <c r="I145" s="47">
        <v>7.0000000000000007E-2</v>
      </c>
      <c r="J145" s="48"/>
      <c r="K145" s="45" t="str">
        <f>Table13[[#This Row],[JUR]]&amp;" "&amp;Table13[[#This Row],[FORMATION]]</f>
        <v>12 10</v>
      </c>
      <c r="L145" s="45">
        <v>12</v>
      </c>
      <c r="M145" s="47">
        <v>10</v>
      </c>
      <c r="N145" s="47">
        <v>0.05</v>
      </c>
    </row>
    <row r="146" spans="1:14">
      <c r="A146" s="34" t="str">
        <f>'2025 Decline Rates Vertical'!$B146&amp;" "&amp;'2025 Decline Rates Vertical'!$C146</f>
        <v>7 10</v>
      </c>
      <c r="B146" s="49">
        <v>7</v>
      </c>
      <c r="C146" s="50">
        <v>10</v>
      </c>
      <c r="D146" s="51">
        <v>0.25</v>
      </c>
      <c r="F146" s="37" t="str">
        <f>'2025 Decline Rates Vertical'!$G146&amp;" "&amp;'2025 Decline Rates Vertical'!$H146</f>
        <v>13 10</v>
      </c>
      <c r="G146" s="49">
        <v>13</v>
      </c>
      <c r="H146" s="51">
        <v>10</v>
      </c>
      <c r="I146" s="51">
        <v>7.0000000000000007E-2</v>
      </c>
      <c r="J146" s="44"/>
      <c r="K146" s="49" t="str">
        <f>Table13[[#This Row],[JUR]]&amp;" "&amp;Table13[[#This Row],[FORMATION]]</f>
        <v>13 10</v>
      </c>
      <c r="L146" s="49">
        <v>13</v>
      </c>
      <c r="M146" s="51">
        <v>10</v>
      </c>
      <c r="N146" s="51">
        <v>0.05</v>
      </c>
    </row>
    <row r="147" spans="1:14">
      <c r="A147" s="34" t="str">
        <f>'2025 Decline Rates Vertical'!$B147&amp;" "&amp;'2025 Decline Rates Vertical'!$C147</f>
        <v>7 27</v>
      </c>
      <c r="B147" s="45">
        <v>7</v>
      </c>
      <c r="C147" s="46">
        <v>27</v>
      </c>
      <c r="D147" s="47">
        <v>0.42</v>
      </c>
      <c r="F147" s="37" t="str">
        <f>'2025 Decline Rates Vertical'!$G147&amp;" "&amp;'2025 Decline Rates Vertical'!$H147</f>
        <v>14 10</v>
      </c>
      <c r="G147" s="45">
        <v>14</v>
      </c>
      <c r="H147" s="47">
        <v>10</v>
      </c>
      <c r="I147" s="47">
        <v>7.0000000000000007E-2</v>
      </c>
      <c r="J147" s="48"/>
      <c r="K147" s="45" t="str">
        <f>Table13[[#This Row],[JUR]]&amp;" "&amp;Table13[[#This Row],[FORMATION]]</f>
        <v>14 10</v>
      </c>
      <c r="L147" s="45">
        <v>14</v>
      </c>
      <c r="M147" s="47">
        <v>10</v>
      </c>
      <c r="N147" s="47">
        <v>0.05</v>
      </c>
    </row>
    <row r="148" spans="1:14">
      <c r="A148" s="34" t="str">
        <f>'2025 Decline Rates Vertical'!$B148&amp;" "&amp;'2025 Decline Rates Vertical'!$C148</f>
        <v>7 44</v>
      </c>
      <c r="B148" s="49">
        <v>7</v>
      </c>
      <c r="C148" s="50">
        <v>44</v>
      </c>
      <c r="D148" s="51">
        <v>0.51</v>
      </c>
      <c r="F148" s="37" t="str">
        <f>'2025 Decline Rates Vertical'!$G148&amp;" "&amp;'2025 Decline Rates Vertical'!$H148</f>
        <v>15 10</v>
      </c>
      <c r="G148" s="49">
        <v>15</v>
      </c>
      <c r="H148" s="51">
        <v>10</v>
      </c>
      <c r="I148" s="51">
        <v>0.16</v>
      </c>
      <c r="J148" s="44"/>
      <c r="K148" s="49" t="str">
        <f>Table13[[#This Row],[JUR]]&amp;" "&amp;Table13[[#This Row],[FORMATION]]</f>
        <v>15 10</v>
      </c>
      <c r="L148" s="49">
        <v>15</v>
      </c>
      <c r="M148" s="51">
        <v>10</v>
      </c>
      <c r="N148" s="51">
        <v>0.06</v>
      </c>
    </row>
    <row r="149" spans="1:14">
      <c r="A149" s="34" t="str">
        <f>'2025 Decline Rates Vertical'!$B149&amp;" "&amp;'2025 Decline Rates Vertical'!$C149</f>
        <v>7 45</v>
      </c>
      <c r="B149" s="45">
        <v>7</v>
      </c>
      <c r="C149" s="46">
        <v>45</v>
      </c>
      <c r="D149" s="47">
        <v>0.25</v>
      </c>
      <c r="F149" s="37" t="str">
        <f>'2025 Decline Rates Vertical'!$G149&amp;" "&amp;'2025 Decline Rates Vertical'!$H149</f>
        <v>16 10</v>
      </c>
      <c r="G149" s="45">
        <v>16</v>
      </c>
      <c r="H149" s="47">
        <v>10</v>
      </c>
      <c r="I149" s="47">
        <v>7.0000000000000007E-2</v>
      </c>
      <c r="J149" s="48"/>
      <c r="K149" s="45" t="str">
        <f>Table13[[#This Row],[JUR]]&amp;" "&amp;Table13[[#This Row],[FORMATION]]</f>
        <v>16 10</v>
      </c>
      <c r="L149" s="45">
        <v>16</v>
      </c>
      <c r="M149" s="47">
        <v>10</v>
      </c>
      <c r="N149" s="47">
        <v>0.05</v>
      </c>
    </row>
    <row r="150" spans="1:14">
      <c r="A150" s="34" t="str">
        <f>'2025 Decline Rates Vertical'!$B150&amp;" "&amp;'2025 Decline Rates Vertical'!$C150</f>
        <v>7 46</v>
      </c>
      <c r="B150" s="49">
        <v>7</v>
      </c>
      <c r="C150" s="50">
        <v>46</v>
      </c>
      <c r="D150" s="51">
        <v>0.28999999999999998</v>
      </c>
      <c r="F150" s="37" t="str">
        <f>'2025 Decline Rates Vertical'!$G150&amp;" "&amp;'2025 Decline Rates Vertical'!$H150</f>
        <v>17 10</v>
      </c>
      <c r="G150" s="49">
        <v>17</v>
      </c>
      <c r="H150" s="51">
        <v>10</v>
      </c>
      <c r="I150" s="51">
        <v>0.03</v>
      </c>
      <c r="J150" s="44"/>
      <c r="K150" s="49" t="str">
        <f>Table13[[#This Row],[JUR]]&amp;" "&amp;Table13[[#This Row],[FORMATION]]</f>
        <v>17 10</v>
      </c>
      <c r="L150" s="49">
        <v>17</v>
      </c>
      <c r="M150" s="51">
        <v>10</v>
      </c>
      <c r="N150" s="51">
        <v>0.03</v>
      </c>
    </row>
    <row r="151" spans="1:14">
      <c r="A151" s="34" t="str">
        <f>'2025 Decline Rates Vertical'!$B151&amp;" "&amp;'2025 Decline Rates Vertical'!$C151</f>
        <v>7 84</v>
      </c>
      <c r="B151" s="45">
        <v>7</v>
      </c>
      <c r="C151" s="46">
        <v>84</v>
      </c>
      <c r="D151" s="47">
        <v>0.41</v>
      </c>
      <c r="F151" s="37" t="str">
        <f>'2025 Decline Rates Vertical'!$G151&amp;" "&amp;'2025 Decline Rates Vertical'!$H151</f>
        <v>18 10</v>
      </c>
      <c r="G151" s="45">
        <v>18</v>
      </c>
      <c r="H151" s="47">
        <v>10</v>
      </c>
      <c r="I151" s="47">
        <v>0.08</v>
      </c>
      <c r="J151" s="48"/>
      <c r="K151" s="45" t="str">
        <f>Table13[[#This Row],[JUR]]&amp;" "&amp;Table13[[#This Row],[FORMATION]]</f>
        <v>18 10</v>
      </c>
      <c r="L151" s="45">
        <v>18</v>
      </c>
      <c r="M151" s="47">
        <v>10</v>
      </c>
      <c r="N151" s="47">
        <v>0.03</v>
      </c>
    </row>
    <row r="152" spans="1:14">
      <c r="A152" s="34" t="str">
        <f>'2025 Decline Rates Vertical'!$B152&amp;" "&amp;'2025 Decline Rates Vertical'!$C152</f>
        <v>7 93</v>
      </c>
      <c r="B152" s="49">
        <v>7</v>
      </c>
      <c r="C152" s="50">
        <v>93</v>
      </c>
      <c r="D152" s="51">
        <v>0.42</v>
      </c>
      <c r="F152" s="37" t="str">
        <f>'2025 Decline Rates Vertical'!$G152&amp;" "&amp;'2025 Decline Rates Vertical'!$H152</f>
        <v>19 10</v>
      </c>
      <c r="G152" s="49">
        <v>19</v>
      </c>
      <c r="H152" s="51">
        <v>10</v>
      </c>
      <c r="I152" s="51">
        <v>7.0000000000000007E-2</v>
      </c>
      <c r="J152" s="44"/>
      <c r="K152" s="49" t="str">
        <f>Table13[[#This Row],[JUR]]&amp;" "&amp;Table13[[#This Row],[FORMATION]]</f>
        <v>19 10</v>
      </c>
      <c r="L152" s="49">
        <v>19</v>
      </c>
      <c r="M152" s="51">
        <v>10</v>
      </c>
      <c r="N152" s="51">
        <v>0.05</v>
      </c>
    </row>
    <row r="153" spans="1:14">
      <c r="A153" s="34" t="str">
        <f>'2025 Decline Rates Vertical'!$B153&amp;" "&amp;'2025 Decline Rates Vertical'!$C153</f>
        <v>7 94</v>
      </c>
      <c r="B153" s="45">
        <v>7</v>
      </c>
      <c r="C153" s="46">
        <v>94</v>
      </c>
      <c r="D153" s="47">
        <v>0.34</v>
      </c>
      <c r="F153" s="37" t="str">
        <f>'2025 Decline Rates Vertical'!$G153&amp;" "&amp;'2025 Decline Rates Vertical'!$H153</f>
        <v>20 10</v>
      </c>
      <c r="G153" s="45">
        <v>20</v>
      </c>
      <c r="H153" s="47">
        <v>10</v>
      </c>
      <c r="I153" s="47">
        <v>7.0000000000000007E-2</v>
      </c>
      <c r="J153" s="48"/>
      <c r="K153" s="45" t="str">
        <f>Table13[[#This Row],[JUR]]&amp;" "&amp;Table13[[#This Row],[FORMATION]]</f>
        <v>20 10</v>
      </c>
      <c r="L153" s="45">
        <v>20</v>
      </c>
      <c r="M153" s="47">
        <v>10</v>
      </c>
      <c r="N153" s="47">
        <v>0.04</v>
      </c>
    </row>
    <row r="154" spans="1:14">
      <c r="A154" s="34" t="str">
        <f>'2025 Decline Rates Vertical'!$B154&amp;" "&amp;'2025 Decline Rates Vertical'!$C154</f>
        <v>7 95</v>
      </c>
      <c r="B154" s="49">
        <v>7</v>
      </c>
      <c r="C154" s="50">
        <v>95</v>
      </c>
      <c r="D154" s="51">
        <v>0.51</v>
      </c>
      <c r="F154" s="37" t="str">
        <f>'2025 Decline Rates Vertical'!$G154&amp;" "&amp;'2025 Decline Rates Vertical'!$H154</f>
        <v>21 10</v>
      </c>
      <c r="G154" s="49">
        <v>21</v>
      </c>
      <c r="H154" s="51">
        <v>10</v>
      </c>
      <c r="I154" s="51">
        <v>0.03</v>
      </c>
      <c r="J154" s="44"/>
      <c r="K154" s="49" t="str">
        <f>Table13[[#This Row],[JUR]]&amp;" "&amp;Table13[[#This Row],[FORMATION]]</f>
        <v>21 10</v>
      </c>
      <c r="L154" s="49">
        <v>21</v>
      </c>
      <c r="M154" s="51">
        <v>10</v>
      </c>
      <c r="N154" s="51">
        <v>0.03</v>
      </c>
    </row>
    <row r="155" spans="1:14">
      <c r="A155" s="34" t="str">
        <f>'2025 Decline Rates Vertical'!$B155&amp;" "&amp;'2025 Decline Rates Vertical'!$C155</f>
        <v>7 96</v>
      </c>
      <c r="B155" s="45">
        <v>7</v>
      </c>
      <c r="C155" s="46">
        <v>96</v>
      </c>
      <c r="D155" s="47">
        <v>0.7</v>
      </c>
      <c r="F155" s="37" t="str">
        <f>'2025 Decline Rates Vertical'!$G155&amp;" "&amp;'2025 Decline Rates Vertical'!$H155</f>
        <v>22 10</v>
      </c>
      <c r="G155" s="45">
        <v>22</v>
      </c>
      <c r="H155" s="47">
        <v>10</v>
      </c>
      <c r="I155" s="47">
        <v>0.11</v>
      </c>
      <c r="J155" s="48"/>
      <c r="K155" s="45" t="str">
        <f>Table13[[#This Row],[JUR]]&amp;" "&amp;Table13[[#This Row],[FORMATION]]</f>
        <v>22 10</v>
      </c>
      <c r="L155" s="45">
        <v>22</v>
      </c>
      <c r="M155" s="47">
        <v>10</v>
      </c>
      <c r="N155" s="47">
        <v>0.04</v>
      </c>
    </row>
    <row r="156" spans="1:14">
      <c r="A156" s="34" t="str">
        <f>'2025 Decline Rates Vertical'!$B156&amp;" "&amp;'2025 Decline Rates Vertical'!$C156</f>
        <v>7 100</v>
      </c>
      <c r="B156" s="49">
        <v>7</v>
      </c>
      <c r="C156" s="50">
        <v>100</v>
      </c>
      <c r="D156" s="51">
        <v>0</v>
      </c>
      <c r="F156" s="37" t="str">
        <f>'2025 Decline Rates Vertical'!$G156&amp;" "&amp;'2025 Decline Rates Vertical'!$H156</f>
        <v>23 10</v>
      </c>
      <c r="G156" s="49">
        <v>23</v>
      </c>
      <c r="H156" s="51">
        <v>10</v>
      </c>
      <c r="I156" s="51">
        <v>0.11</v>
      </c>
      <c r="J156" s="44"/>
      <c r="K156" s="49" t="str">
        <f>Table13[[#This Row],[JUR]]&amp;" "&amp;Table13[[#This Row],[FORMATION]]</f>
        <v>23 10</v>
      </c>
      <c r="L156" s="49">
        <v>23</v>
      </c>
      <c r="M156" s="51">
        <v>10</v>
      </c>
      <c r="N156" s="51">
        <v>0.04</v>
      </c>
    </row>
    <row r="157" spans="1:14">
      <c r="A157" s="34" t="str">
        <f>'2025 Decline Rates Vertical'!$B157&amp;" "&amp;'2025 Decline Rates Vertical'!$C157</f>
        <v>7 101</v>
      </c>
      <c r="B157" s="45">
        <v>7</v>
      </c>
      <c r="C157" s="46">
        <v>101</v>
      </c>
      <c r="D157" s="47">
        <v>0</v>
      </c>
      <c r="F157" s="37" t="str">
        <f>'2025 Decline Rates Vertical'!$G157&amp;" "&amp;'2025 Decline Rates Vertical'!$H157</f>
        <v>24 10</v>
      </c>
      <c r="G157" s="45">
        <v>24</v>
      </c>
      <c r="H157" s="47">
        <v>10</v>
      </c>
      <c r="I157" s="47">
        <v>0.03</v>
      </c>
      <c r="J157" s="48"/>
      <c r="K157" s="45" t="str">
        <f>Table13[[#This Row],[JUR]]&amp;" "&amp;Table13[[#This Row],[FORMATION]]</f>
        <v>24 10</v>
      </c>
      <c r="L157" s="45">
        <v>24</v>
      </c>
      <c r="M157" s="47">
        <v>10</v>
      </c>
      <c r="N157" s="47">
        <v>0.03</v>
      </c>
    </row>
    <row r="158" spans="1:14">
      <c r="A158" s="34" t="str">
        <f>'2025 Decline Rates Vertical'!$B158&amp;" "&amp;'2025 Decline Rates Vertical'!$C158</f>
        <v>7 109</v>
      </c>
      <c r="B158" s="49">
        <v>7</v>
      </c>
      <c r="C158" s="50">
        <v>109</v>
      </c>
      <c r="D158" s="51">
        <v>0.42</v>
      </c>
      <c r="F158" s="37" t="str">
        <f>'2025 Decline Rates Vertical'!$G158&amp;" "&amp;'2025 Decline Rates Vertical'!$H158</f>
        <v>25 10</v>
      </c>
      <c r="G158" s="49">
        <v>25</v>
      </c>
      <c r="H158" s="51">
        <v>10</v>
      </c>
      <c r="I158" s="51">
        <v>0.16</v>
      </c>
      <c r="J158" s="44"/>
      <c r="K158" s="49" t="str">
        <f>Table13[[#This Row],[JUR]]&amp;" "&amp;Table13[[#This Row],[FORMATION]]</f>
        <v>25 10</v>
      </c>
      <c r="L158" s="49">
        <v>25</v>
      </c>
      <c r="M158" s="51">
        <v>10</v>
      </c>
      <c r="N158" s="51">
        <v>0.06</v>
      </c>
    </row>
    <row r="159" spans="1:14">
      <c r="A159" s="34" t="str">
        <f>'2025 Decline Rates Vertical'!$B159&amp;" "&amp;'2025 Decline Rates Vertical'!$C159</f>
        <v>8 9</v>
      </c>
      <c r="B159" s="45">
        <v>8</v>
      </c>
      <c r="C159" s="46">
        <v>9</v>
      </c>
      <c r="D159" s="47">
        <v>0.41</v>
      </c>
      <c r="F159" s="37" t="str">
        <f>'2025 Decline Rates Vertical'!$G159&amp;" "&amp;'2025 Decline Rates Vertical'!$H159</f>
        <v>26 10</v>
      </c>
      <c r="G159" s="45">
        <v>26</v>
      </c>
      <c r="H159" s="47">
        <v>10</v>
      </c>
      <c r="I159" s="47">
        <v>0.08</v>
      </c>
      <c r="J159" s="48"/>
      <c r="K159" s="45" t="str">
        <f>Table13[[#This Row],[JUR]]&amp;" "&amp;Table13[[#This Row],[FORMATION]]</f>
        <v>26 10</v>
      </c>
      <c r="L159" s="45">
        <v>26</v>
      </c>
      <c r="M159" s="47">
        <v>10</v>
      </c>
      <c r="N159" s="47">
        <v>0.03</v>
      </c>
    </row>
    <row r="160" spans="1:14">
      <c r="A160" s="34" t="str">
        <f>'2025 Decline Rates Vertical'!$B160&amp;" "&amp;'2025 Decline Rates Vertical'!$C160</f>
        <v>8 10</v>
      </c>
      <c r="B160" s="49">
        <v>8</v>
      </c>
      <c r="C160" s="50">
        <v>10</v>
      </c>
      <c r="D160" s="51">
        <v>0.3</v>
      </c>
      <c r="F160" s="37" t="str">
        <f>'2025 Decline Rates Vertical'!$G160&amp;" "&amp;'2025 Decline Rates Vertical'!$H160</f>
        <v>27 10</v>
      </c>
      <c r="G160" s="49">
        <v>27</v>
      </c>
      <c r="H160" s="51">
        <v>10</v>
      </c>
      <c r="I160" s="51">
        <v>0.08</v>
      </c>
      <c r="J160" s="44"/>
      <c r="K160" s="49" t="str">
        <f>Table13[[#This Row],[JUR]]&amp;" "&amp;Table13[[#This Row],[FORMATION]]</f>
        <v>27 10</v>
      </c>
      <c r="L160" s="49">
        <v>27</v>
      </c>
      <c r="M160" s="51">
        <v>10</v>
      </c>
      <c r="N160" s="51">
        <v>0.05</v>
      </c>
    </row>
    <row r="161" spans="1:14">
      <c r="A161" s="34" t="str">
        <f>'2025 Decline Rates Vertical'!$B161&amp;" "&amp;'2025 Decline Rates Vertical'!$C161</f>
        <v>8 12</v>
      </c>
      <c r="B161" s="45">
        <v>8</v>
      </c>
      <c r="C161" s="46">
        <v>12</v>
      </c>
      <c r="D161" s="47">
        <v>0.31</v>
      </c>
      <c r="F161" s="37" t="str">
        <f>'2025 Decline Rates Vertical'!$G161&amp;" "&amp;'2025 Decline Rates Vertical'!$H161</f>
        <v>28 10</v>
      </c>
      <c r="G161" s="45">
        <v>28</v>
      </c>
      <c r="H161" s="47">
        <v>10</v>
      </c>
      <c r="I161" s="47">
        <v>0.08</v>
      </c>
      <c r="J161" s="48"/>
      <c r="K161" s="45" t="str">
        <f>Table13[[#This Row],[JUR]]&amp;" "&amp;Table13[[#This Row],[FORMATION]]</f>
        <v>28 10</v>
      </c>
      <c r="L161" s="45">
        <v>28</v>
      </c>
      <c r="M161" s="47">
        <v>10</v>
      </c>
      <c r="N161" s="47">
        <v>0.05</v>
      </c>
    </row>
    <row r="162" spans="1:14">
      <c r="A162" s="34" t="str">
        <f>'2025 Decline Rates Vertical'!$B162&amp;" "&amp;'2025 Decline Rates Vertical'!$C162</f>
        <v>8 14</v>
      </c>
      <c r="B162" s="49">
        <v>8</v>
      </c>
      <c r="C162" s="50">
        <v>14</v>
      </c>
      <c r="D162" s="51">
        <v>0.48</v>
      </c>
      <c r="F162" s="37" t="str">
        <f>'2025 Decline Rates Vertical'!$G162&amp;" "&amp;'2025 Decline Rates Vertical'!$H162</f>
        <v>29 10</v>
      </c>
      <c r="G162" s="49">
        <v>29</v>
      </c>
      <c r="H162" s="51">
        <v>10</v>
      </c>
      <c r="I162" s="51">
        <v>7.0000000000000007E-2</v>
      </c>
      <c r="J162" s="44"/>
      <c r="K162" s="49" t="str">
        <f>Table13[[#This Row],[JUR]]&amp;" "&amp;Table13[[#This Row],[FORMATION]]</f>
        <v>29 10</v>
      </c>
      <c r="L162" s="49">
        <v>29</v>
      </c>
      <c r="M162" s="51">
        <v>10</v>
      </c>
      <c r="N162" s="51">
        <v>0.05</v>
      </c>
    </row>
    <row r="163" spans="1:14">
      <c r="A163" s="34" t="str">
        <f>'2025 Decline Rates Vertical'!$B163&amp;" "&amp;'2025 Decline Rates Vertical'!$C163</f>
        <v>8 16</v>
      </c>
      <c r="B163" s="45">
        <v>8</v>
      </c>
      <c r="C163" s="46">
        <v>16</v>
      </c>
      <c r="D163" s="47">
        <v>0.45</v>
      </c>
      <c r="F163" s="37" t="str">
        <f>'2025 Decline Rates Vertical'!$G163&amp;" "&amp;'2025 Decline Rates Vertical'!$H163</f>
        <v>30 10</v>
      </c>
      <c r="G163" s="45">
        <v>30</v>
      </c>
      <c r="H163" s="47">
        <v>10</v>
      </c>
      <c r="I163" s="47">
        <v>0.11</v>
      </c>
      <c r="J163" s="48"/>
      <c r="K163" s="45" t="str">
        <f>Table13[[#This Row],[JUR]]&amp;" "&amp;Table13[[#This Row],[FORMATION]]</f>
        <v>30 10</v>
      </c>
      <c r="L163" s="45">
        <v>30</v>
      </c>
      <c r="M163" s="47">
        <v>10</v>
      </c>
      <c r="N163" s="47">
        <v>0.04</v>
      </c>
    </row>
    <row r="164" spans="1:14">
      <c r="A164" s="34" t="str">
        <f>'2025 Decline Rates Vertical'!$B164&amp;" "&amp;'2025 Decline Rates Vertical'!$C164</f>
        <v>8 17</v>
      </c>
      <c r="B164" s="49">
        <v>8</v>
      </c>
      <c r="C164" s="50">
        <v>17</v>
      </c>
      <c r="D164" s="51">
        <v>0.3</v>
      </c>
      <c r="F164" s="37" t="str">
        <f>'2025 Decline Rates Vertical'!$G164&amp;" "&amp;'2025 Decline Rates Vertical'!$H164</f>
        <v>31 10</v>
      </c>
      <c r="G164" s="49">
        <v>31</v>
      </c>
      <c r="H164" s="51">
        <v>10</v>
      </c>
      <c r="I164" s="51">
        <v>0.03</v>
      </c>
      <c r="J164" s="44"/>
      <c r="K164" s="49" t="str">
        <f>Table13[[#This Row],[JUR]]&amp;" "&amp;Table13[[#This Row],[FORMATION]]</f>
        <v>31 10</v>
      </c>
      <c r="L164" s="49">
        <v>31</v>
      </c>
      <c r="M164" s="51">
        <v>10</v>
      </c>
      <c r="N164" s="51">
        <v>0.03</v>
      </c>
    </row>
    <row r="165" spans="1:14">
      <c r="A165" s="34" t="str">
        <f>'2025 Decline Rates Vertical'!$B165&amp;" "&amp;'2025 Decline Rates Vertical'!$C165</f>
        <v>8 18</v>
      </c>
      <c r="B165" s="45">
        <v>8</v>
      </c>
      <c r="C165" s="46">
        <v>18</v>
      </c>
      <c r="D165" s="47">
        <v>0.34</v>
      </c>
      <c r="F165" s="37" t="str">
        <f>'2025 Decline Rates Vertical'!$G165&amp;" "&amp;'2025 Decline Rates Vertical'!$H165</f>
        <v>32 10</v>
      </c>
      <c r="G165" s="45">
        <v>32</v>
      </c>
      <c r="H165" s="47">
        <v>10</v>
      </c>
      <c r="I165" s="47">
        <v>7.0000000000000007E-2</v>
      </c>
      <c r="J165" s="48"/>
      <c r="K165" s="45" t="str">
        <f>Table13[[#This Row],[JUR]]&amp;" "&amp;Table13[[#This Row],[FORMATION]]</f>
        <v>32 10</v>
      </c>
      <c r="L165" s="45">
        <v>32</v>
      </c>
      <c r="M165" s="47">
        <v>10</v>
      </c>
      <c r="N165" s="47">
        <v>0.05</v>
      </c>
    </row>
    <row r="166" spans="1:14">
      <c r="A166" s="34" t="str">
        <f>'2025 Decline Rates Vertical'!$B166&amp;" "&amp;'2025 Decline Rates Vertical'!$C166</f>
        <v>8 19</v>
      </c>
      <c r="B166" s="49">
        <v>8</v>
      </c>
      <c r="C166" s="50">
        <v>19</v>
      </c>
      <c r="D166" s="51">
        <v>0.36</v>
      </c>
      <c r="F166" s="37" t="str">
        <f>'2025 Decline Rates Vertical'!$G166&amp;" "&amp;'2025 Decline Rates Vertical'!$H166</f>
        <v>33 10</v>
      </c>
      <c r="G166" s="49">
        <v>33</v>
      </c>
      <c r="H166" s="51">
        <v>10</v>
      </c>
      <c r="I166" s="51">
        <v>7.0000000000000007E-2</v>
      </c>
      <c r="J166" s="44"/>
      <c r="K166" s="49" t="str">
        <f>Table13[[#This Row],[JUR]]&amp;" "&amp;Table13[[#This Row],[FORMATION]]</f>
        <v>33 10</v>
      </c>
      <c r="L166" s="49">
        <v>33</v>
      </c>
      <c r="M166" s="51">
        <v>10</v>
      </c>
      <c r="N166" s="51">
        <v>0.05</v>
      </c>
    </row>
    <row r="167" spans="1:14">
      <c r="A167" s="34" t="str">
        <f>'2025 Decline Rates Vertical'!$B167&amp;" "&amp;'2025 Decline Rates Vertical'!$C167</f>
        <v>8 22</v>
      </c>
      <c r="B167" s="45">
        <v>8</v>
      </c>
      <c r="C167" s="46">
        <v>22</v>
      </c>
      <c r="D167" s="47">
        <v>0.34</v>
      </c>
      <c r="F167" s="37" t="str">
        <f>'2025 Decline Rates Vertical'!$G167&amp;" "&amp;'2025 Decline Rates Vertical'!$H167</f>
        <v>34 10</v>
      </c>
      <c r="G167" s="45">
        <v>34</v>
      </c>
      <c r="H167" s="47">
        <v>10</v>
      </c>
      <c r="I167" s="47">
        <v>7.0000000000000007E-2</v>
      </c>
      <c r="J167" s="48"/>
      <c r="K167" s="45" t="str">
        <f>Table13[[#This Row],[JUR]]&amp;" "&amp;Table13[[#This Row],[FORMATION]]</f>
        <v>34 10</v>
      </c>
      <c r="L167" s="45">
        <v>34</v>
      </c>
      <c r="M167" s="47">
        <v>10</v>
      </c>
      <c r="N167" s="47">
        <v>7.0000000000000007E-2</v>
      </c>
    </row>
    <row r="168" spans="1:14">
      <c r="A168" s="34" t="str">
        <f>'2025 Decline Rates Vertical'!$B168&amp;" "&amp;'2025 Decline Rates Vertical'!$C168</f>
        <v>8 26</v>
      </c>
      <c r="B168" s="49">
        <v>8</v>
      </c>
      <c r="C168" s="50">
        <v>26</v>
      </c>
      <c r="D168" s="51">
        <v>0.4</v>
      </c>
      <c r="F168" s="37" t="str">
        <f>'2025 Decline Rates Vertical'!$G168&amp;" "&amp;'2025 Decline Rates Vertical'!$H168</f>
        <v>35 10</v>
      </c>
      <c r="G168" s="49">
        <v>35</v>
      </c>
      <c r="H168" s="51">
        <v>10</v>
      </c>
      <c r="I168" s="51">
        <v>0.16</v>
      </c>
      <c r="J168" s="44"/>
      <c r="K168" s="49" t="str">
        <f>Table13[[#This Row],[JUR]]&amp;" "&amp;Table13[[#This Row],[FORMATION]]</f>
        <v>35 10</v>
      </c>
      <c r="L168" s="49">
        <v>35</v>
      </c>
      <c r="M168" s="51">
        <v>10</v>
      </c>
      <c r="N168" s="51">
        <v>0.06</v>
      </c>
    </row>
    <row r="169" spans="1:14">
      <c r="A169" s="34" t="str">
        <f>'2025 Decline Rates Vertical'!$B169&amp;" "&amp;'2025 Decline Rates Vertical'!$C169</f>
        <v>8 93</v>
      </c>
      <c r="B169" s="45">
        <v>8</v>
      </c>
      <c r="C169" s="46">
        <v>93</v>
      </c>
      <c r="D169" s="47">
        <v>0.42</v>
      </c>
      <c r="F169" s="37" t="str">
        <f>'2025 Decline Rates Vertical'!$G169&amp;" "&amp;'2025 Decline Rates Vertical'!$H169</f>
        <v>36 10</v>
      </c>
      <c r="G169" s="45">
        <v>36</v>
      </c>
      <c r="H169" s="47">
        <v>10</v>
      </c>
      <c r="I169" s="47">
        <v>7.0000000000000007E-2</v>
      </c>
      <c r="J169" s="48"/>
      <c r="K169" s="45" t="str">
        <f>Table13[[#This Row],[JUR]]&amp;" "&amp;Table13[[#This Row],[FORMATION]]</f>
        <v>36 10</v>
      </c>
      <c r="L169" s="45">
        <v>36</v>
      </c>
      <c r="M169" s="47">
        <v>10</v>
      </c>
      <c r="N169" s="47">
        <v>0.05</v>
      </c>
    </row>
    <row r="170" spans="1:14">
      <c r="A170" s="34" t="str">
        <f>'2025 Decline Rates Vertical'!$B170&amp;" "&amp;'2025 Decline Rates Vertical'!$C170</f>
        <v>8 94</v>
      </c>
      <c r="B170" s="49">
        <v>8</v>
      </c>
      <c r="C170" s="50">
        <v>94</v>
      </c>
      <c r="D170" s="51">
        <v>0.34</v>
      </c>
      <c r="F170" s="37" t="str">
        <f>'2025 Decline Rates Vertical'!$G170&amp;" "&amp;'2025 Decline Rates Vertical'!$H170</f>
        <v>37 10</v>
      </c>
      <c r="G170" s="49">
        <v>37</v>
      </c>
      <c r="H170" s="51">
        <v>10</v>
      </c>
      <c r="I170" s="51">
        <v>0.05</v>
      </c>
      <c r="J170" s="44"/>
      <c r="K170" s="49" t="str">
        <f>Table13[[#This Row],[JUR]]&amp;" "&amp;Table13[[#This Row],[FORMATION]]</f>
        <v>37 10</v>
      </c>
      <c r="L170" s="49">
        <v>37</v>
      </c>
      <c r="M170" s="51">
        <v>10</v>
      </c>
      <c r="N170" s="51">
        <v>0.05</v>
      </c>
    </row>
    <row r="171" spans="1:14">
      <c r="A171" s="34" t="str">
        <f>'2025 Decline Rates Vertical'!$B171&amp;" "&amp;'2025 Decline Rates Vertical'!$C171</f>
        <v>8 95</v>
      </c>
      <c r="B171" s="45">
        <v>8</v>
      </c>
      <c r="C171" s="46">
        <v>95</v>
      </c>
      <c r="D171" s="47">
        <v>0.51</v>
      </c>
      <c r="F171" s="37" t="str">
        <f>'2025 Decline Rates Vertical'!$G171&amp;" "&amp;'2025 Decline Rates Vertical'!$H171</f>
        <v>38 10</v>
      </c>
      <c r="G171" s="45">
        <v>38</v>
      </c>
      <c r="H171" s="47">
        <v>10</v>
      </c>
      <c r="I171" s="47">
        <v>7.0000000000000007E-2</v>
      </c>
      <c r="J171" s="48"/>
      <c r="K171" s="45" t="str">
        <f>Table13[[#This Row],[JUR]]&amp;" "&amp;Table13[[#This Row],[FORMATION]]</f>
        <v>38 10</v>
      </c>
      <c r="L171" s="45">
        <v>38</v>
      </c>
      <c r="M171" s="47">
        <v>10</v>
      </c>
      <c r="N171" s="47">
        <v>0.05</v>
      </c>
    </row>
    <row r="172" spans="1:14">
      <c r="A172" s="34" t="str">
        <f>'2025 Decline Rates Vertical'!$B172&amp;" "&amp;'2025 Decline Rates Vertical'!$C172</f>
        <v>8 96</v>
      </c>
      <c r="B172" s="49">
        <v>8</v>
      </c>
      <c r="C172" s="50">
        <v>96</v>
      </c>
      <c r="D172" s="51">
        <v>0.7</v>
      </c>
      <c r="F172" s="37" t="str">
        <f>'2025 Decline Rates Vertical'!$G172&amp;" "&amp;'2025 Decline Rates Vertical'!$H172</f>
        <v>39 10</v>
      </c>
      <c r="G172" s="49">
        <v>39</v>
      </c>
      <c r="H172" s="51">
        <v>10</v>
      </c>
      <c r="I172" s="51">
        <v>7.0000000000000007E-2</v>
      </c>
      <c r="J172" s="44"/>
      <c r="K172" s="49" t="str">
        <f>Table13[[#This Row],[JUR]]&amp;" "&amp;Table13[[#This Row],[FORMATION]]</f>
        <v>39 10</v>
      </c>
      <c r="L172" s="49">
        <v>39</v>
      </c>
      <c r="M172" s="51">
        <v>10</v>
      </c>
      <c r="N172" s="51">
        <v>0.05</v>
      </c>
    </row>
    <row r="173" spans="1:14">
      <c r="A173" s="34" t="str">
        <f>'2025 Decline Rates Vertical'!$B173&amp;" "&amp;'2025 Decline Rates Vertical'!$C173</f>
        <v>8 100</v>
      </c>
      <c r="B173" s="45">
        <v>8</v>
      </c>
      <c r="C173" s="46">
        <v>100</v>
      </c>
      <c r="D173" s="47">
        <v>0</v>
      </c>
      <c r="F173" s="37" t="str">
        <f>'2025 Decline Rates Vertical'!$G173&amp;" "&amp;'2025 Decline Rates Vertical'!$H173</f>
        <v>40 10</v>
      </c>
      <c r="G173" s="45">
        <v>40</v>
      </c>
      <c r="H173" s="47">
        <v>10</v>
      </c>
      <c r="I173" s="47">
        <v>0.08</v>
      </c>
      <c r="J173" s="48"/>
      <c r="K173" s="45" t="str">
        <f>Table13[[#This Row],[JUR]]&amp;" "&amp;Table13[[#This Row],[FORMATION]]</f>
        <v>40 10</v>
      </c>
      <c r="L173" s="45">
        <v>40</v>
      </c>
      <c r="M173" s="47">
        <v>10</v>
      </c>
      <c r="N173" s="47">
        <v>0.03</v>
      </c>
    </row>
    <row r="174" spans="1:14">
      <c r="A174" s="34" t="str">
        <f>'2025 Decline Rates Vertical'!$B174&amp;" "&amp;'2025 Decline Rates Vertical'!$C174</f>
        <v>8 101</v>
      </c>
      <c r="B174" s="49">
        <v>8</v>
      </c>
      <c r="C174" s="50">
        <v>101</v>
      </c>
      <c r="D174" s="51">
        <v>0</v>
      </c>
      <c r="F174" s="37" t="str">
        <f>'2025 Decline Rates Vertical'!$G174&amp;" "&amp;'2025 Decline Rates Vertical'!$H174</f>
        <v>41 10</v>
      </c>
      <c r="G174" s="49">
        <v>41</v>
      </c>
      <c r="H174" s="51">
        <v>10</v>
      </c>
      <c r="I174" s="51">
        <v>0.08</v>
      </c>
      <c r="J174" s="44"/>
      <c r="K174" s="49" t="str">
        <f>Table13[[#This Row],[JUR]]&amp;" "&amp;Table13[[#This Row],[FORMATION]]</f>
        <v>41 10</v>
      </c>
      <c r="L174" s="49">
        <v>41</v>
      </c>
      <c r="M174" s="51">
        <v>10</v>
      </c>
      <c r="N174" s="51">
        <v>0.05</v>
      </c>
    </row>
    <row r="175" spans="1:14">
      <c r="A175" s="34" t="str">
        <f>'2025 Decline Rates Vertical'!$B175&amp;" "&amp;'2025 Decline Rates Vertical'!$C175</f>
        <v>8 109</v>
      </c>
      <c r="B175" s="45">
        <v>8</v>
      </c>
      <c r="C175" s="46">
        <v>109</v>
      </c>
      <c r="D175" s="47">
        <v>0.41</v>
      </c>
      <c r="F175" s="37" t="str">
        <f>'2025 Decline Rates Vertical'!$G175&amp;" "&amp;'2025 Decline Rates Vertical'!$H175</f>
        <v>42 10</v>
      </c>
      <c r="G175" s="45">
        <v>42</v>
      </c>
      <c r="H175" s="47">
        <v>10</v>
      </c>
      <c r="I175" s="47">
        <v>7.0000000000000007E-2</v>
      </c>
      <c r="J175" s="48"/>
      <c r="K175" s="45" t="str">
        <f>Table13[[#This Row],[JUR]]&amp;" "&amp;Table13[[#This Row],[FORMATION]]</f>
        <v>42 10</v>
      </c>
      <c r="L175" s="45">
        <v>42</v>
      </c>
      <c r="M175" s="47">
        <v>10</v>
      </c>
      <c r="N175" s="47">
        <v>0.05</v>
      </c>
    </row>
    <row r="176" spans="1:14">
      <c r="A176" s="34" t="str">
        <f>'2025 Decline Rates Vertical'!$B176&amp;" "&amp;'2025 Decline Rates Vertical'!$C176</f>
        <v>9 9</v>
      </c>
      <c r="B176" s="49">
        <v>9</v>
      </c>
      <c r="C176" s="50">
        <v>9</v>
      </c>
      <c r="D176" s="51">
        <v>0.38</v>
      </c>
      <c r="F176" s="37" t="str">
        <f>'2025 Decline Rates Vertical'!$G176&amp;" "&amp;'2025 Decline Rates Vertical'!$H176</f>
        <v>43 10</v>
      </c>
      <c r="G176" s="49">
        <v>43</v>
      </c>
      <c r="H176" s="51">
        <v>10</v>
      </c>
      <c r="I176" s="51">
        <v>0.05</v>
      </c>
      <c r="J176" s="44"/>
      <c r="K176" s="49" t="str">
        <f>Table13[[#This Row],[JUR]]&amp;" "&amp;Table13[[#This Row],[FORMATION]]</f>
        <v>43 10</v>
      </c>
      <c r="L176" s="49">
        <v>43</v>
      </c>
      <c r="M176" s="51">
        <v>10</v>
      </c>
      <c r="N176" s="51">
        <v>0.05</v>
      </c>
    </row>
    <row r="177" spans="1:14">
      <c r="A177" s="34" t="str">
        <f>'2025 Decline Rates Vertical'!$B177&amp;" "&amp;'2025 Decline Rates Vertical'!$C177</f>
        <v>9 10</v>
      </c>
      <c r="B177" s="45">
        <v>9</v>
      </c>
      <c r="C177" s="46">
        <v>10</v>
      </c>
      <c r="D177" s="47">
        <v>0.23</v>
      </c>
      <c r="F177" s="37" t="str">
        <f>'2025 Decline Rates Vertical'!$G177&amp;" "&amp;'2025 Decline Rates Vertical'!$H177</f>
        <v>44 10</v>
      </c>
      <c r="G177" s="45">
        <v>44</v>
      </c>
      <c r="H177" s="47">
        <v>10</v>
      </c>
      <c r="I177" s="47">
        <v>0.11</v>
      </c>
      <c r="J177" s="48"/>
      <c r="K177" s="45" t="str">
        <f>Table13[[#This Row],[JUR]]&amp;" "&amp;Table13[[#This Row],[FORMATION]]</f>
        <v>44 10</v>
      </c>
      <c r="L177" s="45">
        <v>44</v>
      </c>
      <c r="M177" s="47">
        <v>10</v>
      </c>
      <c r="N177" s="47">
        <v>0.06</v>
      </c>
    </row>
    <row r="178" spans="1:14">
      <c r="A178" s="34" t="str">
        <f>'2025 Decline Rates Vertical'!$B178&amp;" "&amp;'2025 Decline Rates Vertical'!$C178</f>
        <v>9 11</v>
      </c>
      <c r="B178" s="49">
        <v>9</v>
      </c>
      <c r="C178" s="50">
        <v>11</v>
      </c>
      <c r="D178" s="51">
        <v>0.41</v>
      </c>
      <c r="F178" s="37" t="str">
        <f>'2025 Decline Rates Vertical'!$G178&amp;" "&amp;'2025 Decline Rates Vertical'!$H178</f>
        <v>45 10</v>
      </c>
      <c r="G178" s="49">
        <v>45</v>
      </c>
      <c r="H178" s="51">
        <v>10</v>
      </c>
      <c r="I178" s="51">
        <v>7.0000000000000007E-2</v>
      </c>
      <c r="J178" s="44"/>
      <c r="K178" s="49" t="str">
        <f>Table13[[#This Row],[JUR]]&amp;" "&amp;Table13[[#This Row],[FORMATION]]</f>
        <v>45 10</v>
      </c>
      <c r="L178" s="49">
        <v>45</v>
      </c>
      <c r="M178" s="51">
        <v>10</v>
      </c>
      <c r="N178" s="51">
        <v>0.05</v>
      </c>
    </row>
    <row r="179" spans="1:14">
      <c r="A179" s="34" t="str">
        <f>'2025 Decline Rates Vertical'!$B179&amp;" "&amp;'2025 Decline Rates Vertical'!$C179</f>
        <v>9 12</v>
      </c>
      <c r="B179" s="45">
        <v>9</v>
      </c>
      <c r="C179" s="46">
        <v>12</v>
      </c>
      <c r="D179" s="47">
        <v>0.37</v>
      </c>
      <c r="F179" s="37" t="str">
        <f>'2025 Decline Rates Vertical'!$G179&amp;" "&amp;'2025 Decline Rates Vertical'!$H179</f>
        <v>46 10</v>
      </c>
      <c r="G179" s="45">
        <v>46</v>
      </c>
      <c r="H179" s="47">
        <v>10</v>
      </c>
      <c r="I179" s="47">
        <v>0.03</v>
      </c>
      <c r="J179" s="48"/>
      <c r="K179" s="45" t="str">
        <f>Table13[[#This Row],[JUR]]&amp;" "&amp;Table13[[#This Row],[FORMATION]]</f>
        <v>46 10</v>
      </c>
      <c r="L179" s="45">
        <v>46</v>
      </c>
      <c r="M179" s="47">
        <v>10</v>
      </c>
      <c r="N179" s="47">
        <v>0.03</v>
      </c>
    </row>
    <row r="180" spans="1:14">
      <c r="A180" s="34" t="str">
        <f>'2025 Decline Rates Vertical'!$B180&amp;" "&amp;'2025 Decline Rates Vertical'!$C180</f>
        <v>9 13</v>
      </c>
      <c r="B180" s="49">
        <v>9</v>
      </c>
      <c r="C180" s="50">
        <v>13</v>
      </c>
      <c r="D180" s="51">
        <v>0.4</v>
      </c>
      <c r="F180" s="37" t="str">
        <f>'2025 Decline Rates Vertical'!$G180&amp;" "&amp;'2025 Decline Rates Vertical'!$H180</f>
        <v>47 10</v>
      </c>
      <c r="G180" s="49">
        <v>47</v>
      </c>
      <c r="H180" s="51">
        <v>10</v>
      </c>
      <c r="I180" s="51">
        <v>7.0000000000000007E-2</v>
      </c>
      <c r="J180" s="44"/>
      <c r="K180" s="49" t="str">
        <f>Table13[[#This Row],[JUR]]&amp;" "&amp;Table13[[#This Row],[FORMATION]]</f>
        <v>47 10</v>
      </c>
      <c r="L180" s="49">
        <v>47</v>
      </c>
      <c r="M180" s="51">
        <v>10</v>
      </c>
      <c r="N180" s="51">
        <v>0.05</v>
      </c>
    </row>
    <row r="181" spans="1:14">
      <c r="A181" s="34" t="str">
        <f>'2025 Decline Rates Vertical'!$B181&amp;" "&amp;'2025 Decline Rates Vertical'!$C181</f>
        <v>9 14</v>
      </c>
      <c r="B181" s="45">
        <v>9</v>
      </c>
      <c r="C181" s="46">
        <v>14</v>
      </c>
      <c r="D181" s="47">
        <v>0.31</v>
      </c>
      <c r="F181" s="37" t="str">
        <f>'2025 Decline Rates Vertical'!$G181&amp;" "&amp;'2025 Decline Rates Vertical'!$H181</f>
        <v>48 10</v>
      </c>
      <c r="G181" s="45">
        <v>48</v>
      </c>
      <c r="H181" s="47">
        <v>10</v>
      </c>
      <c r="I181" s="47">
        <v>0.16</v>
      </c>
      <c r="J181" s="48"/>
      <c r="K181" s="45" t="str">
        <f>Table13[[#This Row],[JUR]]&amp;" "&amp;Table13[[#This Row],[FORMATION]]</f>
        <v>48 10</v>
      </c>
      <c r="L181" s="45">
        <v>48</v>
      </c>
      <c r="M181" s="47">
        <v>10</v>
      </c>
      <c r="N181" s="47">
        <v>0.06</v>
      </c>
    </row>
    <row r="182" spans="1:14">
      <c r="A182" s="34" t="str">
        <f>'2025 Decline Rates Vertical'!$B182&amp;" "&amp;'2025 Decline Rates Vertical'!$C182</f>
        <v>9 15</v>
      </c>
      <c r="B182" s="49">
        <v>9</v>
      </c>
      <c r="C182" s="50">
        <v>15</v>
      </c>
      <c r="D182" s="51">
        <v>0.34</v>
      </c>
      <c r="F182" s="37" t="str">
        <f>'2025 Decline Rates Vertical'!$G182&amp;" "&amp;'2025 Decline Rates Vertical'!$H182</f>
        <v>49 10</v>
      </c>
      <c r="G182" s="49">
        <v>49</v>
      </c>
      <c r="H182" s="51">
        <v>10</v>
      </c>
      <c r="I182" s="51">
        <v>0.03</v>
      </c>
      <c r="J182" s="44"/>
      <c r="K182" s="49" t="str">
        <f>Table13[[#This Row],[JUR]]&amp;" "&amp;Table13[[#This Row],[FORMATION]]</f>
        <v>49 10</v>
      </c>
      <c r="L182" s="49">
        <v>49</v>
      </c>
      <c r="M182" s="51">
        <v>10</v>
      </c>
      <c r="N182" s="51">
        <v>0.03</v>
      </c>
    </row>
    <row r="183" spans="1:14">
      <c r="A183" s="34" t="str">
        <f>'2025 Decline Rates Vertical'!$B183&amp;" "&amp;'2025 Decline Rates Vertical'!$C183</f>
        <v>9 18</v>
      </c>
      <c r="B183" s="45">
        <v>9</v>
      </c>
      <c r="C183" s="46">
        <v>18</v>
      </c>
      <c r="D183" s="47">
        <v>0.36</v>
      </c>
      <c r="F183" s="37" t="str">
        <f>'2025 Decline Rates Vertical'!$G183&amp;" "&amp;'2025 Decline Rates Vertical'!$H183</f>
        <v>50 10</v>
      </c>
      <c r="G183" s="45">
        <v>50</v>
      </c>
      <c r="H183" s="47">
        <v>10</v>
      </c>
      <c r="I183" s="47">
        <v>0.11</v>
      </c>
      <c r="J183" s="48"/>
      <c r="K183" s="45" t="str">
        <f>Table13[[#This Row],[JUR]]&amp;" "&amp;Table13[[#This Row],[FORMATION]]</f>
        <v>50 10</v>
      </c>
      <c r="L183" s="45">
        <v>50</v>
      </c>
      <c r="M183" s="47">
        <v>10</v>
      </c>
      <c r="N183" s="47">
        <v>0.04</v>
      </c>
    </row>
    <row r="184" spans="1:14">
      <c r="A184" s="34" t="str">
        <f>'2025 Decline Rates Vertical'!$B184&amp;" "&amp;'2025 Decline Rates Vertical'!$C184</f>
        <v>9 21</v>
      </c>
      <c r="B184" s="49">
        <v>9</v>
      </c>
      <c r="C184" s="50">
        <v>21</v>
      </c>
      <c r="D184" s="51">
        <v>0.31</v>
      </c>
      <c r="F184" s="37" t="str">
        <f>'2025 Decline Rates Vertical'!$G184&amp;" "&amp;'2025 Decline Rates Vertical'!$H184</f>
        <v>51 10</v>
      </c>
      <c r="G184" s="49">
        <v>51</v>
      </c>
      <c r="H184" s="51">
        <v>10</v>
      </c>
      <c r="I184" s="51">
        <v>7.0000000000000007E-2</v>
      </c>
      <c r="J184" s="44"/>
      <c r="K184" s="49" t="str">
        <f>Table13[[#This Row],[JUR]]&amp;" "&amp;Table13[[#This Row],[FORMATION]]</f>
        <v>51 10</v>
      </c>
      <c r="L184" s="49">
        <v>51</v>
      </c>
      <c r="M184" s="51">
        <v>10</v>
      </c>
      <c r="N184" s="51">
        <v>7.0000000000000007E-2</v>
      </c>
    </row>
    <row r="185" spans="1:14">
      <c r="A185" s="34" t="str">
        <f>'2025 Decline Rates Vertical'!$B185&amp;" "&amp;'2025 Decline Rates Vertical'!$C185</f>
        <v>9 28</v>
      </c>
      <c r="B185" s="45">
        <v>9</v>
      </c>
      <c r="C185" s="46">
        <v>28</v>
      </c>
      <c r="D185" s="47">
        <v>0.34</v>
      </c>
      <c r="F185" s="37" t="str">
        <f>'2025 Decline Rates Vertical'!$G185&amp;" "&amp;'2025 Decline Rates Vertical'!$H185</f>
        <v>52 10</v>
      </c>
      <c r="G185" s="45">
        <v>52</v>
      </c>
      <c r="H185" s="47">
        <v>10</v>
      </c>
      <c r="I185" s="47">
        <v>0.16</v>
      </c>
      <c r="J185" s="48"/>
      <c r="K185" s="45" t="str">
        <f>Table13[[#This Row],[JUR]]&amp;" "&amp;Table13[[#This Row],[FORMATION]]</f>
        <v>52 10</v>
      </c>
      <c r="L185" s="45">
        <v>52</v>
      </c>
      <c r="M185" s="47">
        <v>10</v>
      </c>
      <c r="N185" s="47">
        <v>0.06</v>
      </c>
    </row>
    <row r="186" spans="1:14">
      <c r="A186" s="34" t="str">
        <f>'2025 Decline Rates Vertical'!$B186&amp;" "&amp;'2025 Decline Rates Vertical'!$C186</f>
        <v>9 29</v>
      </c>
      <c r="B186" s="49">
        <v>9</v>
      </c>
      <c r="C186" s="50">
        <v>29</v>
      </c>
      <c r="D186" s="51">
        <v>0.28000000000000003</v>
      </c>
      <c r="F186" s="37" t="str">
        <f>'2025 Decline Rates Vertical'!$G186&amp;" "&amp;'2025 Decline Rates Vertical'!$H186</f>
        <v>53 10</v>
      </c>
      <c r="G186" s="49">
        <v>53</v>
      </c>
      <c r="H186" s="51">
        <v>10</v>
      </c>
      <c r="I186" s="51">
        <v>0.11</v>
      </c>
      <c r="J186" s="44"/>
      <c r="K186" s="49" t="str">
        <f>Table13[[#This Row],[JUR]]&amp;" "&amp;Table13[[#This Row],[FORMATION]]</f>
        <v>53 10</v>
      </c>
      <c r="L186" s="49">
        <v>53</v>
      </c>
      <c r="M186" s="51">
        <v>10</v>
      </c>
      <c r="N186" s="51">
        <v>0.06</v>
      </c>
    </row>
    <row r="187" spans="1:14">
      <c r="A187" s="34" t="str">
        <f>'2025 Decline Rates Vertical'!$B187&amp;" "&amp;'2025 Decline Rates Vertical'!$C187</f>
        <v>9 33</v>
      </c>
      <c r="B187" s="45">
        <v>9</v>
      </c>
      <c r="C187" s="46">
        <v>33</v>
      </c>
      <c r="D187" s="47">
        <v>0.34</v>
      </c>
      <c r="F187" s="37" t="str">
        <f>'2025 Decline Rates Vertical'!$G187&amp;" "&amp;'2025 Decline Rates Vertical'!$H187</f>
        <v>54 10</v>
      </c>
      <c r="G187" s="45">
        <v>54</v>
      </c>
      <c r="H187" s="47">
        <v>10</v>
      </c>
      <c r="I187" s="47">
        <v>0.05</v>
      </c>
      <c r="J187" s="48"/>
      <c r="K187" s="45" t="str">
        <f>Table13[[#This Row],[JUR]]&amp;" "&amp;Table13[[#This Row],[FORMATION]]</f>
        <v>54 10</v>
      </c>
      <c r="L187" s="45">
        <v>54</v>
      </c>
      <c r="M187" s="47">
        <v>10</v>
      </c>
      <c r="N187" s="47">
        <v>0.05</v>
      </c>
    </row>
    <row r="188" spans="1:14">
      <c r="A188" s="34" t="str">
        <f>'2025 Decline Rates Vertical'!$B188&amp;" "&amp;'2025 Decline Rates Vertical'!$C188</f>
        <v>9 34</v>
      </c>
      <c r="B188" s="49">
        <v>9</v>
      </c>
      <c r="C188" s="50">
        <v>34</v>
      </c>
      <c r="D188" s="51">
        <v>0.42</v>
      </c>
      <c r="F188" s="37" t="str">
        <f>'2025 Decline Rates Vertical'!$G188&amp;" "&amp;'2025 Decline Rates Vertical'!$H188</f>
        <v>55 10</v>
      </c>
      <c r="G188" s="49">
        <v>55</v>
      </c>
      <c r="H188" s="51">
        <v>10</v>
      </c>
      <c r="I188" s="51">
        <v>0.08</v>
      </c>
      <c r="J188" s="44"/>
      <c r="K188" s="49" t="str">
        <f>Table13[[#This Row],[JUR]]&amp;" "&amp;Table13[[#This Row],[FORMATION]]</f>
        <v>55 10</v>
      </c>
      <c r="L188" s="49">
        <v>55</v>
      </c>
      <c r="M188" s="51">
        <v>10</v>
      </c>
      <c r="N188" s="51">
        <v>0.05</v>
      </c>
    </row>
    <row r="189" spans="1:14">
      <c r="A189" s="34" t="str">
        <f>'2025 Decline Rates Vertical'!$B189&amp;" "&amp;'2025 Decline Rates Vertical'!$C189</f>
        <v>9 37</v>
      </c>
      <c r="B189" s="45">
        <v>9</v>
      </c>
      <c r="C189" s="46">
        <v>37</v>
      </c>
      <c r="D189" s="47">
        <v>0.49</v>
      </c>
      <c r="F189" s="37" t="str">
        <f>'2025 Decline Rates Vertical'!$G189&amp;" "&amp;'2025 Decline Rates Vertical'!$H189</f>
        <v>1 11</v>
      </c>
      <c r="G189" s="45">
        <v>1</v>
      </c>
      <c r="H189" s="47">
        <v>11</v>
      </c>
      <c r="I189" s="47">
        <v>0.14000000000000001</v>
      </c>
      <c r="J189" s="48"/>
      <c r="K189" s="45" t="str">
        <f>Table13[[#This Row],[JUR]]&amp;" "&amp;Table13[[#This Row],[FORMATION]]</f>
        <v>1 11</v>
      </c>
      <c r="L189" s="45">
        <v>1</v>
      </c>
      <c r="M189" s="47">
        <v>11</v>
      </c>
      <c r="N189" s="47">
        <v>0.12</v>
      </c>
    </row>
    <row r="190" spans="1:14">
      <c r="A190" s="34" t="str">
        <f>'2025 Decline Rates Vertical'!$B190&amp;" "&amp;'2025 Decline Rates Vertical'!$C190</f>
        <v>9 38</v>
      </c>
      <c r="B190" s="49">
        <v>9</v>
      </c>
      <c r="C190" s="50">
        <v>38</v>
      </c>
      <c r="D190" s="51">
        <v>0.38</v>
      </c>
      <c r="F190" s="37" t="str">
        <f>'2025 Decline Rates Vertical'!$G190&amp;" "&amp;'2025 Decline Rates Vertical'!$H190</f>
        <v>5 11</v>
      </c>
      <c r="G190" s="49">
        <v>5</v>
      </c>
      <c r="H190" s="51">
        <v>11</v>
      </c>
      <c r="I190" s="51">
        <v>0.31</v>
      </c>
      <c r="J190" s="44"/>
      <c r="K190" s="49" t="str">
        <f>Table13[[#This Row],[JUR]]&amp;" "&amp;Table13[[#This Row],[FORMATION]]</f>
        <v>5 11</v>
      </c>
      <c r="L190" s="49">
        <v>5</v>
      </c>
      <c r="M190" s="51">
        <v>11</v>
      </c>
      <c r="N190" s="51">
        <v>0.09</v>
      </c>
    </row>
    <row r="191" spans="1:14">
      <c r="A191" s="34" t="str">
        <f>'2025 Decline Rates Vertical'!$B191&amp;" "&amp;'2025 Decline Rates Vertical'!$C191</f>
        <v>9 40</v>
      </c>
      <c r="B191" s="45">
        <v>9</v>
      </c>
      <c r="C191" s="46">
        <v>40</v>
      </c>
      <c r="D191" s="47">
        <v>0.46</v>
      </c>
      <c r="F191" s="37" t="str">
        <f>'2025 Decline Rates Vertical'!$G191&amp;" "&amp;'2025 Decline Rates Vertical'!$H191</f>
        <v>9 11</v>
      </c>
      <c r="G191" s="45">
        <v>9</v>
      </c>
      <c r="H191" s="47">
        <v>11</v>
      </c>
      <c r="I191" s="47">
        <v>0.14000000000000001</v>
      </c>
      <c r="J191" s="48"/>
      <c r="K191" s="45" t="str">
        <f>Table13[[#This Row],[JUR]]&amp;" "&amp;Table13[[#This Row],[FORMATION]]</f>
        <v>9 11</v>
      </c>
      <c r="L191" s="45">
        <v>9</v>
      </c>
      <c r="M191" s="47">
        <v>11</v>
      </c>
      <c r="N191" s="47">
        <v>0.12</v>
      </c>
    </row>
    <row r="192" spans="1:14">
      <c r="A192" s="34" t="str">
        <f>'2025 Decline Rates Vertical'!$B192&amp;" "&amp;'2025 Decline Rates Vertical'!$C192</f>
        <v>9 50</v>
      </c>
      <c r="B192" s="49">
        <v>9</v>
      </c>
      <c r="C192" s="50">
        <v>50</v>
      </c>
      <c r="D192" s="51">
        <v>0.28000000000000003</v>
      </c>
      <c r="F192" s="37" t="str">
        <f>'2025 Decline Rates Vertical'!$G192&amp;" "&amp;'2025 Decline Rates Vertical'!$H192</f>
        <v>11 11</v>
      </c>
      <c r="G192" s="49">
        <v>11</v>
      </c>
      <c r="H192" s="51">
        <v>11</v>
      </c>
      <c r="I192" s="51">
        <v>0.14000000000000001</v>
      </c>
      <c r="J192" s="44"/>
      <c r="K192" s="49" t="str">
        <f>Table13[[#This Row],[JUR]]&amp;" "&amp;Table13[[#This Row],[FORMATION]]</f>
        <v>11 11</v>
      </c>
      <c r="L192" s="49">
        <v>11</v>
      </c>
      <c r="M192" s="51">
        <v>11</v>
      </c>
      <c r="N192" s="51">
        <v>0.12</v>
      </c>
    </row>
    <row r="193" spans="1:14">
      <c r="A193" s="34" t="str">
        <f>'2025 Decline Rates Vertical'!$B193&amp;" "&amp;'2025 Decline Rates Vertical'!$C193</f>
        <v>9 57</v>
      </c>
      <c r="B193" s="45">
        <v>9</v>
      </c>
      <c r="C193" s="46">
        <v>57</v>
      </c>
      <c r="D193" s="47">
        <v>0.39</v>
      </c>
      <c r="F193" s="37" t="str">
        <f>'2025 Decline Rates Vertical'!$G193&amp;" "&amp;'2025 Decline Rates Vertical'!$H193</f>
        <v>15 11</v>
      </c>
      <c r="G193" s="45">
        <v>15</v>
      </c>
      <c r="H193" s="47">
        <v>11</v>
      </c>
      <c r="I193" s="47">
        <v>0.31</v>
      </c>
      <c r="J193" s="48"/>
      <c r="K193" s="45" t="str">
        <f>Table13[[#This Row],[JUR]]&amp;" "&amp;Table13[[#This Row],[FORMATION]]</f>
        <v>15 11</v>
      </c>
      <c r="L193" s="45">
        <v>15</v>
      </c>
      <c r="M193" s="47">
        <v>11</v>
      </c>
      <c r="N193" s="47">
        <v>0.09</v>
      </c>
    </row>
    <row r="194" spans="1:14">
      <c r="A194" s="34" t="str">
        <f>'2025 Decline Rates Vertical'!$B194&amp;" "&amp;'2025 Decline Rates Vertical'!$C194</f>
        <v>9 58</v>
      </c>
      <c r="B194" s="49">
        <v>9</v>
      </c>
      <c r="C194" s="50">
        <v>58</v>
      </c>
      <c r="D194" s="51">
        <v>0.35</v>
      </c>
      <c r="F194" s="37" t="str">
        <f>'2025 Decline Rates Vertical'!$G194&amp;" "&amp;'2025 Decline Rates Vertical'!$H194</f>
        <v>17 11</v>
      </c>
      <c r="G194" s="49">
        <v>17</v>
      </c>
      <c r="H194" s="51">
        <v>11</v>
      </c>
      <c r="I194" s="51">
        <v>0.14000000000000001</v>
      </c>
      <c r="J194" s="44"/>
      <c r="K194" s="49" t="str">
        <f>Table13[[#This Row],[JUR]]&amp;" "&amp;Table13[[#This Row],[FORMATION]]</f>
        <v>17 11</v>
      </c>
      <c r="L194" s="49">
        <v>17</v>
      </c>
      <c r="M194" s="51">
        <v>11</v>
      </c>
      <c r="N194" s="51">
        <v>0.12</v>
      </c>
    </row>
    <row r="195" spans="1:14">
      <c r="A195" s="34" t="str">
        <f>'2025 Decline Rates Vertical'!$B195&amp;" "&amp;'2025 Decline Rates Vertical'!$C195</f>
        <v>9 59</v>
      </c>
      <c r="B195" s="45">
        <v>9</v>
      </c>
      <c r="C195" s="46">
        <v>59</v>
      </c>
      <c r="D195" s="47">
        <v>0.39</v>
      </c>
      <c r="F195" s="37" t="str">
        <f>'2025 Decline Rates Vertical'!$G195&amp;" "&amp;'2025 Decline Rates Vertical'!$H195</f>
        <v>21 11</v>
      </c>
      <c r="G195" s="45">
        <v>21</v>
      </c>
      <c r="H195" s="47">
        <v>11</v>
      </c>
      <c r="I195" s="47">
        <v>0.14000000000000001</v>
      </c>
      <c r="J195" s="48"/>
      <c r="K195" s="45" t="str">
        <f>Table13[[#This Row],[JUR]]&amp;" "&amp;Table13[[#This Row],[FORMATION]]</f>
        <v>21 11</v>
      </c>
      <c r="L195" s="45">
        <v>21</v>
      </c>
      <c r="M195" s="47">
        <v>11</v>
      </c>
      <c r="N195" s="47">
        <v>0.12</v>
      </c>
    </row>
    <row r="196" spans="1:14">
      <c r="A196" s="34" t="str">
        <f>'2025 Decline Rates Vertical'!$B196&amp;" "&amp;'2025 Decline Rates Vertical'!$C196</f>
        <v>9 60</v>
      </c>
      <c r="B196" s="49">
        <v>9</v>
      </c>
      <c r="C196" s="50">
        <v>60</v>
      </c>
      <c r="D196" s="51">
        <v>0.39</v>
      </c>
      <c r="F196" s="37" t="str">
        <f>'2025 Decline Rates Vertical'!$G196&amp;" "&amp;'2025 Decline Rates Vertical'!$H196</f>
        <v>24 11</v>
      </c>
      <c r="G196" s="49">
        <v>24</v>
      </c>
      <c r="H196" s="51">
        <v>11</v>
      </c>
      <c r="I196" s="51">
        <v>0.14000000000000001</v>
      </c>
      <c r="J196" s="44"/>
      <c r="K196" s="49" t="str">
        <f>Table13[[#This Row],[JUR]]&amp;" "&amp;Table13[[#This Row],[FORMATION]]</f>
        <v>24 11</v>
      </c>
      <c r="L196" s="49">
        <v>24</v>
      </c>
      <c r="M196" s="51">
        <v>11</v>
      </c>
      <c r="N196" s="51">
        <v>0.12</v>
      </c>
    </row>
    <row r="197" spans="1:14">
      <c r="A197" s="34" t="str">
        <f>'2025 Decline Rates Vertical'!$B197&amp;" "&amp;'2025 Decline Rates Vertical'!$C197</f>
        <v>9 61</v>
      </c>
      <c r="B197" s="45">
        <v>9</v>
      </c>
      <c r="C197" s="46">
        <v>61</v>
      </c>
      <c r="D197" s="47">
        <v>0.35</v>
      </c>
      <c r="F197" s="37" t="str">
        <f>'2025 Decline Rates Vertical'!$G197&amp;" "&amp;'2025 Decline Rates Vertical'!$H197</f>
        <v>25 11</v>
      </c>
      <c r="G197" s="45">
        <v>25</v>
      </c>
      <c r="H197" s="47">
        <v>11</v>
      </c>
      <c r="I197" s="47">
        <v>0.31</v>
      </c>
      <c r="J197" s="48"/>
      <c r="K197" s="45" t="str">
        <f>Table13[[#This Row],[JUR]]&amp;" "&amp;Table13[[#This Row],[FORMATION]]</f>
        <v>25 11</v>
      </c>
      <c r="L197" s="45">
        <v>25</v>
      </c>
      <c r="M197" s="47">
        <v>11</v>
      </c>
      <c r="N197" s="47">
        <v>0.09</v>
      </c>
    </row>
    <row r="198" spans="1:14">
      <c r="A198" s="34" t="str">
        <f>'2025 Decline Rates Vertical'!$B198&amp;" "&amp;'2025 Decline Rates Vertical'!$C198</f>
        <v>9 62</v>
      </c>
      <c r="B198" s="49">
        <v>9</v>
      </c>
      <c r="C198" s="50">
        <v>62</v>
      </c>
      <c r="D198" s="51">
        <v>0.28000000000000003</v>
      </c>
      <c r="F198" s="37" t="str">
        <f>'2025 Decline Rates Vertical'!$G198&amp;" "&amp;'2025 Decline Rates Vertical'!$H198</f>
        <v>31 11</v>
      </c>
      <c r="G198" s="49">
        <v>31</v>
      </c>
      <c r="H198" s="51">
        <v>11</v>
      </c>
      <c r="I198" s="51">
        <v>0.14000000000000001</v>
      </c>
      <c r="J198" s="44"/>
      <c r="K198" s="49" t="str">
        <f>Table13[[#This Row],[JUR]]&amp;" "&amp;Table13[[#This Row],[FORMATION]]</f>
        <v>31 11</v>
      </c>
      <c r="L198" s="49">
        <v>31</v>
      </c>
      <c r="M198" s="51">
        <v>11</v>
      </c>
      <c r="N198" s="51">
        <v>0.12</v>
      </c>
    </row>
    <row r="199" spans="1:14">
      <c r="A199" s="34" t="str">
        <f>'2025 Decline Rates Vertical'!$B199&amp;" "&amp;'2025 Decline Rates Vertical'!$C199</f>
        <v>9 63</v>
      </c>
      <c r="B199" s="45">
        <v>9</v>
      </c>
      <c r="C199" s="46">
        <v>63</v>
      </c>
      <c r="D199" s="47">
        <v>0.3</v>
      </c>
      <c r="F199" s="37" t="str">
        <f>'2025 Decline Rates Vertical'!$G199&amp;" "&amp;'2025 Decline Rates Vertical'!$H199</f>
        <v>35 11</v>
      </c>
      <c r="G199" s="45">
        <v>35</v>
      </c>
      <c r="H199" s="47">
        <v>11</v>
      </c>
      <c r="I199" s="47">
        <v>0.31</v>
      </c>
      <c r="J199" s="48"/>
      <c r="K199" s="45" t="str">
        <f>Table13[[#This Row],[JUR]]&amp;" "&amp;Table13[[#This Row],[FORMATION]]</f>
        <v>35 11</v>
      </c>
      <c r="L199" s="45">
        <v>35</v>
      </c>
      <c r="M199" s="47">
        <v>11</v>
      </c>
      <c r="N199" s="47">
        <v>0.09</v>
      </c>
    </row>
    <row r="200" spans="1:14">
      <c r="A200" s="34" t="str">
        <f>'2025 Decline Rates Vertical'!$B200&amp;" "&amp;'2025 Decline Rates Vertical'!$C200</f>
        <v>9 64</v>
      </c>
      <c r="B200" s="49">
        <v>9</v>
      </c>
      <c r="C200" s="50">
        <v>64</v>
      </c>
      <c r="D200" s="51">
        <v>0.28000000000000003</v>
      </c>
      <c r="F200" s="37" t="str">
        <f>'2025 Decline Rates Vertical'!$G200&amp;" "&amp;'2025 Decline Rates Vertical'!$H200</f>
        <v>37 11</v>
      </c>
      <c r="G200" s="49">
        <v>37</v>
      </c>
      <c r="H200" s="51">
        <v>11</v>
      </c>
      <c r="I200" s="51">
        <v>0.1</v>
      </c>
      <c r="J200" s="44"/>
      <c r="K200" s="49" t="str">
        <f>Table13[[#This Row],[JUR]]&amp;" "&amp;Table13[[#This Row],[FORMATION]]</f>
        <v>37 11</v>
      </c>
      <c r="L200" s="49">
        <v>37</v>
      </c>
      <c r="M200" s="51">
        <v>11</v>
      </c>
      <c r="N200" s="51">
        <v>0.1</v>
      </c>
    </row>
    <row r="201" spans="1:14">
      <c r="A201" s="34" t="str">
        <f>'2025 Decline Rates Vertical'!$B201&amp;" "&amp;'2025 Decline Rates Vertical'!$C201</f>
        <v>9 65</v>
      </c>
      <c r="B201" s="45">
        <v>9</v>
      </c>
      <c r="C201" s="46">
        <v>65</v>
      </c>
      <c r="D201" s="47">
        <v>0.37</v>
      </c>
      <c r="F201" s="37" t="str">
        <f>'2025 Decline Rates Vertical'!$G201&amp;" "&amp;'2025 Decline Rates Vertical'!$H201</f>
        <v>43 11</v>
      </c>
      <c r="G201" s="45">
        <v>43</v>
      </c>
      <c r="H201" s="47">
        <v>11</v>
      </c>
      <c r="I201" s="47">
        <v>0.1</v>
      </c>
      <c r="J201" s="48"/>
      <c r="K201" s="45" t="str">
        <f>Table13[[#This Row],[JUR]]&amp;" "&amp;Table13[[#This Row],[FORMATION]]</f>
        <v>43 11</v>
      </c>
      <c r="L201" s="45">
        <v>43</v>
      </c>
      <c r="M201" s="47">
        <v>11</v>
      </c>
      <c r="N201" s="47">
        <v>0.1</v>
      </c>
    </row>
    <row r="202" spans="1:14">
      <c r="A202" s="34" t="str">
        <f>'2025 Decline Rates Vertical'!$B202&amp;" "&amp;'2025 Decline Rates Vertical'!$C202</f>
        <v>9 66</v>
      </c>
      <c r="B202" s="49">
        <v>9</v>
      </c>
      <c r="C202" s="50">
        <v>66</v>
      </c>
      <c r="D202" s="51">
        <v>0.28999999999999998</v>
      </c>
      <c r="F202" s="37" t="str">
        <f>'2025 Decline Rates Vertical'!$G202&amp;" "&amp;'2025 Decline Rates Vertical'!$H202</f>
        <v>46 11</v>
      </c>
      <c r="G202" s="49">
        <v>46</v>
      </c>
      <c r="H202" s="51">
        <v>11</v>
      </c>
      <c r="I202" s="51">
        <v>0.14000000000000001</v>
      </c>
      <c r="J202" s="44"/>
      <c r="K202" s="49" t="str">
        <f>Table13[[#This Row],[JUR]]&amp;" "&amp;Table13[[#This Row],[FORMATION]]</f>
        <v>46 11</v>
      </c>
      <c r="L202" s="49">
        <v>46</v>
      </c>
      <c r="M202" s="51">
        <v>11</v>
      </c>
      <c r="N202" s="51">
        <v>0.12</v>
      </c>
    </row>
    <row r="203" spans="1:14">
      <c r="A203" s="34" t="str">
        <f>'2025 Decline Rates Vertical'!$B203&amp;" "&amp;'2025 Decline Rates Vertical'!$C203</f>
        <v>9 67</v>
      </c>
      <c r="B203" s="45">
        <v>9</v>
      </c>
      <c r="C203" s="46">
        <v>67</v>
      </c>
      <c r="D203" s="47">
        <v>0.38</v>
      </c>
      <c r="F203" s="37" t="str">
        <f>'2025 Decline Rates Vertical'!$G203&amp;" "&amp;'2025 Decline Rates Vertical'!$H203</f>
        <v>48 11</v>
      </c>
      <c r="G203" s="45">
        <v>48</v>
      </c>
      <c r="H203" s="47">
        <v>11</v>
      </c>
      <c r="I203" s="47">
        <v>0.31</v>
      </c>
      <c r="J203" s="48"/>
      <c r="K203" s="45" t="str">
        <f>Table13[[#This Row],[JUR]]&amp;" "&amp;Table13[[#This Row],[FORMATION]]</f>
        <v>48 11</v>
      </c>
      <c r="L203" s="45">
        <v>48</v>
      </c>
      <c r="M203" s="47">
        <v>11</v>
      </c>
      <c r="N203" s="47">
        <v>0.09</v>
      </c>
    </row>
    <row r="204" spans="1:14">
      <c r="A204" s="34" t="str">
        <f>'2025 Decline Rates Vertical'!$B204&amp;" "&amp;'2025 Decline Rates Vertical'!$C204</f>
        <v>9 68</v>
      </c>
      <c r="B204" s="49">
        <v>9</v>
      </c>
      <c r="C204" s="50">
        <v>68</v>
      </c>
      <c r="D204" s="51">
        <v>0.3</v>
      </c>
      <c r="F204" s="37" t="str">
        <f>'2025 Decline Rates Vertical'!$G204&amp;" "&amp;'2025 Decline Rates Vertical'!$H204</f>
        <v>49 11</v>
      </c>
      <c r="G204" s="49">
        <v>49</v>
      </c>
      <c r="H204" s="51">
        <v>11</v>
      </c>
      <c r="I204" s="51">
        <v>0.14000000000000001</v>
      </c>
      <c r="J204" s="44"/>
      <c r="K204" s="49" t="str">
        <f>Table13[[#This Row],[JUR]]&amp;" "&amp;Table13[[#This Row],[FORMATION]]</f>
        <v>49 11</v>
      </c>
      <c r="L204" s="49">
        <v>49</v>
      </c>
      <c r="M204" s="51">
        <v>11</v>
      </c>
      <c r="N204" s="51">
        <v>0.12</v>
      </c>
    </row>
    <row r="205" spans="1:14">
      <c r="A205" s="34" t="str">
        <f>'2025 Decline Rates Vertical'!$B205&amp;" "&amp;'2025 Decline Rates Vertical'!$C205</f>
        <v>9 69</v>
      </c>
      <c r="B205" s="45">
        <v>9</v>
      </c>
      <c r="C205" s="46">
        <v>69</v>
      </c>
      <c r="D205" s="47">
        <v>0.42</v>
      </c>
      <c r="F205" s="37" t="str">
        <f>'2025 Decline Rates Vertical'!$G205&amp;" "&amp;'2025 Decline Rates Vertical'!$H205</f>
        <v>52 11</v>
      </c>
      <c r="G205" s="45">
        <v>52</v>
      </c>
      <c r="H205" s="47">
        <v>11</v>
      </c>
      <c r="I205" s="47">
        <v>0.31</v>
      </c>
      <c r="J205" s="48"/>
      <c r="K205" s="45" t="str">
        <f>Table13[[#This Row],[JUR]]&amp;" "&amp;Table13[[#This Row],[FORMATION]]</f>
        <v>52 11</v>
      </c>
      <c r="L205" s="45">
        <v>52</v>
      </c>
      <c r="M205" s="47">
        <v>11</v>
      </c>
      <c r="N205" s="47">
        <v>0.09</v>
      </c>
    </row>
    <row r="206" spans="1:14">
      <c r="A206" s="34" t="str">
        <f>'2025 Decline Rates Vertical'!$B206&amp;" "&amp;'2025 Decline Rates Vertical'!$C206</f>
        <v>9 70</v>
      </c>
      <c r="B206" s="49">
        <v>9</v>
      </c>
      <c r="C206" s="50">
        <v>70</v>
      </c>
      <c r="D206" s="51">
        <v>0.4</v>
      </c>
      <c r="F206" s="37" t="str">
        <f>'2025 Decline Rates Vertical'!$G206&amp;" "&amp;'2025 Decline Rates Vertical'!$H206</f>
        <v>54 11</v>
      </c>
      <c r="G206" s="49">
        <v>54</v>
      </c>
      <c r="H206" s="51">
        <v>11</v>
      </c>
      <c r="I206" s="51">
        <v>0.1</v>
      </c>
      <c r="J206" s="44"/>
      <c r="K206" s="49" t="str">
        <f>Table13[[#This Row],[JUR]]&amp;" "&amp;Table13[[#This Row],[FORMATION]]</f>
        <v>54 11</v>
      </c>
      <c r="L206" s="49">
        <v>54</v>
      </c>
      <c r="M206" s="51">
        <v>11</v>
      </c>
      <c r="N206" s="51">
        <v>0.1</v>
      </c>
    </row>
    <row r="207" spans="1:14">
      <c r="A207" s="34" t="str">
        <f>'2025 Decline Rates Vertical'!$B207&amp;" "&amp;'2025 Decline Rates Vertical'!$C207</f>
        <v>9 71</v>
      </c>
      <c r="B207" s="45">
        <v>9</v>
      </c>
      <c r="C207" s="46">
        <v>71</v>
      </c>
      <c r="D207" s="47">
        <v>0.24</v>
      </c>
      <c r="F207" s="37" t="str">
        <f>'2025 Decline Rates Vertical'!$G207&amp;" "&amp;'2025 Decline Rates Vertical'!$H207</f>
        <v>1 12</v>
      </c>
      <c r="G207" s="45">
        <v>1</v>
      </c>
      <c r="H207" s="47">
        <v>12</v>
      </c>
      <c r="I207" s="47">
        <v>0.19</v>
      </c>
      <c r="J207" s="48"/>
      <c r="K207" s="45" t="str">
        <f>Table13[[#This Row],[JUR]]&amp;" "&amp;Table13[[#This Row],[FORMATION]]</f>
        <v>1 12</v>
      </c>
      <c r="L207" s="45">
        <v>1</v>
      </c>
      <c r="M207" s="47">
        <v>12</v>
      </c>
      <c r="N207" s="47">
        <v>0.11</v>
      </c>
    </row>
    <row r="208" spans="1:14">
      <c r="A208" s="34" t="str">
        <f>'2025 Decline Rates Vertical'!$B208&amp;" "&amp;'2025 Decline Rates Vertical'!$C208</f>
        <v>9 72</v>
      </c>
      <c r="B208" s="49">
        <v>9</v>
      </c>
      <c r="C208" s="50">
        <v>72</v>
      </c>
      <c r="D208" s="51">
        <v>0.42</v>
      </c>
      <c r="F208" s="37" t="str">
        <f>'2025 Decline Rates Vertical'!$G208&amp;" "&amp;'2025 Decline Rates Vertical'!$H208</f>
        <v>4 12</v>
      </c>
      <c r="G208" s="49">
        <v>4</v>
      </c>
      <c r="H208" s="51">
        <v>12</v>
      </c>
      <c r="I208" s="51">
        <v>0.2</v>
      </c>
      <c r="J208" s="44"/>
      <c r="K208" s="49" t="str">
        <f>Table13[[#This Row],[JUR]]&amp;" "&amp;Table13[[#This Row],[FORMATION]]</f>
        <v>4 12</v>
      </c>
      <c r="L208" s="49">
        <v>4</v>
      </c>
      <c r="M208" s="51">
        <v>12</v>
      </c>
      <c r="N208" s="51">
        <v>0.1</v>
      </c>
    </row>
    <row r="209" spans="1:14">
      <c r="A209" s="34" t="str">
        <f>'2025 Decline Rates Vertical'!$B209&amp;" "&amp;'2025 Decline Rates Vertical'!$C209</f>
        <v>9 73</v>
      </c>
      <c r="B209" s="45">
        <v>9</v>
      </c>
      <c r="C209" s="46">
        <v>73</v>
      </c>
      <c r="D209" s="47">
        <v>0.38</v>
      </c>
      <c r="F209" s="37" t="str">
        <f>'2025 Decline Rates Vertical'!$G209&amp;" "&amp;'2025 Decline Rates Vertical'!$H209</f>
        <v>8 12</v>
      </c>
      <c r="G209" s="45">
        <v>8</v>
      </c>
      <c r="H209" s="47">
        <v>12</v>
      </c>
      <c r="I209" s="47">
        <v>0.2</v>
      </c>
      <c r="J209" s="48"/>
      <c r="K209" s="45" t="str">
        <f>Table13[[#This Row],[JUR]]&amp;" "&amp;Table13[[#This Row],[FORMATION]]</f>
        <v>8 12</v>
      </c>
      <c r="L209" s="45">
        <v>8</v>
      </c>
      <c r="M209" s="47">
        <v>12</v>
      </c>
      <c r="N209" s="47">
        <v>0.1</v>
      </c>
    </row>
    <row r="210" spans="1:14">
      <c r="A210" s="34" t="str">
        <f>'2025 Decline Rates Vertical'!$B210&amp;" "&amp;'2025 Decline Rates Vertical'!$C210</f>
        <v>9 74</v>
      </c>
      <c r="B210" s="49">
        <v>9</v>
      </c>
      <c r="C210" s="50">
        <v>74</v>
      </c>
      <c r="D210" s="51">
        <v>0.43</v>
      </c>
      <c r="F210" s="37" t="str">
        <f>'2025 Decline Rates Vertical'!$G210&amp;" "&amp;'2025 Decline Rates Vertical'!$H210</f>
        <v>9 12</v>
      </c>
      <c r="G210" s="49">
        <v>9</v>
      </c>
      <c r="H210" s="51">
        <v>12</v>
      </c>
      <c r="I210" s="51">
        <v>0.19</v>
      </c>
      <c r="J210" s="44"/>
      <c r="K210" s="49" t="str">
        <f>Table13[[#This Row],[JUR]]&amp;" "&amp;Table13[[#This Row],[FORMATION]]</f>
        <v>9 12</v>
      </c>
      <c r="L210" s="49">
        <v>9</v>
      </c>
      <c r="M210" s="51">
        <v>12</v>
      </c>
      <c r="N210" s="51">
        <v>0.11</v>
      </c>
    </row>
    <row r="211" spans="1:14">
      <c r="A211" s="34" t="str">
        <f>'2025 Decline Rates Vertical'!$B211&amp;" "&amp;'2025 Decline Rates Vertical'!$C211</f>
        <v>9 75</v>
      </c>
      <c r="B211" s="45">
        <v>9</v>
      </c>
      <c r="C211" s="46">
        <v>75</v>
      </c>
      <c r="D211" s="47">
        <v>0.6</v>
      </c>
      <c r="F211" s="37" t="str">
        <f>'2025 Decline Rates Vertical'!$G211&amp;" "&amp;'2025 Decline Rates Vertical'!$H211</f>
        <v>10 12</v>
      </c>
      <c r="G211" s="45">
        <v>10</v>
      </c>
      <c r="H211" s="47">
        <v>12</v>
      </c>
      <c r="I211" s="47">
        <v>0.2</v>
      </c>
      <c r="J211" s="48"/>
      <c r="K211" s="45" t="str">
        <f>Table13[[#This Row],[JUR]]&amp;" "&amp;Table13[[#This Row],[FORMATION]]</f>
        <v>10 12</v>
      </c>
      <c r="L211" s="45">
        <v>10</v>
      </c>
      <c r="M211" s="47">
        <v>12</v>
      </c>
      <c r="N211" s="47">
        <v>0.1</v>
      </c>
    </row>
    <row r="212" spans="1:14">
      <c r="A212" s="34" t="str">
        <f>'2025 Decline Rates Vertical'!$B212&amp;" "&amp;'2025 Decline Rates Vertical'!$C212</f>
        <v>9 76</v>
      </c>
      <c r="B212" s="49">
        <v>9</v>
      </c>
      <c r="C212" s="50">
        <v>76</v>
      </c>
      <c r="D212" s="51">
        <v>0.46</v>
      </c>
      <c r="F212" s="37" t="str">
        <f>'2025 Decline Rates Vertical'!$G212&amp;" "&amp;'2025 Decline Rates Vertical'!$H212</f>
        <v>11 12</v>
      </c>
      <c r="G212" s="49">
        <v>11</v>
      </c>
      <c r="H212" s="51">
        <v>12</v>
      </c>
      <c r="I212" s="51">
        <v>0.19</v>
      </c>
      <c r="J212" s="44"/>
      <c r="K212" s="49" t="str">
        <f>Table13[[#This Row],[JUR]]&amp;" "&amp;Table13[[#This Row],[FORMATION]]</f>
        <v>11 12</v>
      </c>
      <c r="L212" s="49">
        <v>11</v>
      </c>
      <c r="M212" s="51">
        <v>12</v>
      </c>
      <c r="N212" s="51">
        <v>0.11</v>
      </c>
    </row>
    <row r="213" spans="1:14">
      <c r="A213" s="34" t="str">
        <f>'2025 Decline Rates Vertical'!$B213&amp;" "&amp;'2025 Decline Rates Vertical'!$C213</f>
        <v>9 77</v>
      </c>
      <c r="B213" s="45">
        <v>9</v>
      </c>
      <c r="C213" s="46">
        <v>77</v>
      </c>
      <c r="D213" s="47">
        <v>0.35</v>
      </c>
      <c r="F213" s="37" t="str">
        <f>'2025 Decline Rates Vertical'!$G213&amp;" "&amp;'2025 Decline Rates Vertical'!$H213</f>
        <v>17 12</v>
      </c>
      <c r="G213" s="45">
        <v>17</v>
      </c>
      <c r="H213" s="47">
        <v>12</v>
      </c>
      <c r="I213" s="47">
        <v>0.19</v>
      </c>
      <c r="J213" s="48"/>
      <c r="K213" s="45" t="str">
        <f>Table13[[#This Row],[JUR]]&amp;" "&amp;Table13[[#This Row],[FORMATION]]</f>
        <v>17 12</v>
      </c>
      <c r="L213" s="45">
        <v>17</v>
      </c>
      <c r="M213" s="47">
        <v>12</v>
      </c>
      <c r="N213" s="47">
        <v>0.11</v>
      </c>
    </row>
    <row r="214" spans="1:14">
      <c r="A214" s="34" t="str">
        <f>'2025 Decline Rates Vertical'!$B214&amp;" "&amp;'2025 Decline Rates Vertical'!$C214</f>
        <v>9 78</v>
      </c>
      <c r="B214" s="49">
        <v>9</v>
      </c>
      <c r="C214" s="50">
        <v>78</v>
      </c>
      <c r="D214" s="51">
        <v>0.45</v>
      </c>
      <c r="F214" s="37" t="str">
        <f>'2025 Decline Rates Vertical'!$G214&amp;" "&amp;'2025 Decline Rates Vertical'!$H214</f>
        <v>21 12</v>
      </c>
      <c r="G214" s="49">
        <v>21</v>
      </c>
      <c r="H214" s="51">
        <v>12</v>
      </c>
      <c r="I214" s="51">
        <v>0.19</v>
      </c>
      <c r="J214" s="44"/>
      <c r="K214" s="49" t="str">
        <f>Table13[[#This Row],[JUR]]&amp;" "&amp;Table13[[#This Row],[FORMATION]]</f>
        <v>21 12</v>
      </c>
      <c r="L214" s="49">
        <v>21</v>
      </c>
      <c r="M214" s="51">
        <v>12</v>
      </c>
      <c r="N214" s="51">
        <v>0.11</v>
      </c>
    </row>
    <row r="215" spans="1:14">
      <c r="A215" s="34" t="str">
        <f>'2025 Decline Rates Vertical'!$B215&amp;" "&amp;'2025 Decline Rates Vertical'!$C215</f>
        <v>9 79</v>
      </c>
      <c r="B215" s="45">
        <v>9</v>
      </c>
      <c r="C215" s="46">
        <v>79</v>
      </c>
      <c r="D215" s="47">
        <v>0.44</v>
      </c>
      <c r="F215" s="37" t="str">
        <f>'2025 Decline Rates Vertical'!$G215&amp;" "&amp;'2025 Decline Rates Vertical'!$H215</f>
        <v>24 12</v>
      </c>
      <c r="G215" s="45">
        <v>24</v>
      </c>
      <c r="H215" s="47">
        <v>12</v>
      </c>
      <c r="I215" s="47">
        <v>0.19</v>
      </c>
      <c r="J215" s="48"/>
      <c r="K215" s="45" t="str">
        <f>Table13[[#This Row],[JUR]]&amp;" "&amp;Table13[[#This Row],[FORMATION]]</f>
        <v>24 12</v>
      </c>
      <c r="L215" s="45">
        <v>24</v>
      </c>
      <c r="M215" s="47">
        <v>12</v>
      </c>
      <c r="N215" s="47">
        <v>0.11</v>
      </c>
    </row>
    <row r="216" spans="1:14">
      <c r="A216" s="34" t="str">
        <f>'2025 Decline Rates Vertical'!$B216&amp;" "&amp;'2025 Decline Rates Vertical'!$C216</f>
        <v>9 80</v>
      </c>
      <c r="B216" s="49">
        <v>9</v>
      </c>
      <c r="C216" s="50">
        <v>80</v>
      </c>
      <c r="D216" s="51">
        <v>0.3</v>
      </c>
      <c r="F216" s="37" t="str">
        <f>'2025 Decline Rates Vertical'!$G216&amp;" "&amp;'2025 Decline Rates Vertical'!$H216</f>
        <v>31 12</v>
      </c>
      <c r="G216" s="49">
        <v>31</v>
      </c>
      <c r="H216" s="51">
        <v>12</v>
      </c>
      <c r="I216" s="51">
        <v>0.19</v>
      </c>
      <c r="J216" s="44"/>
      <c r="K216" s="49" t="str">
        <f>Table13[[#This Row],[JUR]]&amp;" "&amp;Table13[[#This Row],[FORMATION]]</f>
        <v>31 12</v>
      </c>
      <c r="L216" s="49">
        <v>31</v>
      </c>
      <c r="M216" s="51">
        <v>12</v>
      </c>
      <c r="N216" s="51">
        <v>0.11</v>
      </c>
    </row>
    <row r="217" spans="1:14">
      <c r="A217" s="34" t="str">
        <f>'2025 Decline Rates Vertical'!$B217&amp;" "&amp;'2025 Decline Rates Vertical'!$C217</f>
        <v>9 81</v>
      </c>
      <c r="B217" s="45">
        <v>9</v>
      </c>
      <c r="C217" s="46">
        <v>81</v>
      </c>
      <c r="D217" s="47">
        <v>0.39</v>
      </c>
      <c r="F217" s="37" t="str">
        <f>'2025 Decline Rates Vertical'!$G217&amp;" "&amp;'2025 Decline Rates Vertical'!$H217</f>
        <v>34 12</v>
      </c>
      <c r="G217" s="45">
        <v>34</v>
      </c>
      <c r="H217" s="47">
        <v>12</v>
      </c>
      <c r="I217" s="47">
        <v>0.2</v>
      </c>
      <c r="J217" s="48"/>
      <c r="K217" s="45" t="str">
        <f>Table13[[#This Row],[JUR]]&amp;" "&amp;Table13[[#This Row],[FORMATION]]</f>
        <v>34 12</v>
      </c>
      <c r="L217" s="45">
        <v>34</v>
      </c>
      <c r="M217" s="47">
        <v>12</v>
      </c>
      <c r="N217" s="47">
        <v>0.1</v>
      </c>
    </row>
    <row r="218" spans="1:14">
      <c r="A218" s="34" t="str">
        <f>'2025 Decline Rates Vertical'!$B218&amp;" "&amp;'2025 Decline Rates Vertical'!$C218</f>
        <v>9 82</v>
      </c>
      <c r="B218" s="49">
        <v>9</v>
      </c>
      <c r="C218" s="50">
        <v>82</v>
      </c>
      <c r="D218" s="51">
        <v>0.47</v>
      </c>
      <c r="F218" s="37" t="str">
        <f>'2025 Decline Rates Vertical'!$G218&amp;" "&amp;'2025 Decline Rates Vertical'!$H218</f>
        <v>37 12</v>
      </c>
      <c r="G218" s="49">
        <v>37</v>
      </c>
      <c r="H218" s="51">
        <v>12</v>
      </c>
      <c r="I218" s="51">
        <v>0.23</v>
      </c>
      <c r="J218" s="44"/>
      <c r="K218" s="49" t="str">
        <f>Table13[[#This Row],[JUR]]&amp;" "&amp;Table13[[#This Row],[FORMATION]]</f>
        <v>37 12</v>
      </c>
      <c r="L218" s="49">
        <v>37</v>
      </c>
      <c r="M218" s="51">
        <v>12</v>
      </c>
      <c r="N218" s="51">
        <v>0.1</v>
      </c>
    </row>
    <row r="219" spans="1:14">
      <c r="A219" s="34" t="str">
        <f>'2025 Decline Rates Vertical'!$B219&amp;" "&amp;'2025 Decline Rates Vertical'!$C219</f>
        <v>9 85</v>
      </c>
      <c r="B219" s="45">
        <v>9</v>
      </c>
      <c r="C219" s="46">
        <v>85</v>
      </c>
      <c r="D219" s="47">
        <v>0.45</v>
      </c>
      <c r="F219" s="37" t="str">
        <f>'2025 Decline Rates Vertical'!$G219&amp;" "&amp;'2025 Decline Rates Vertical'!$H219</f>
        <v>43 12</v>
      </c>
      <c r="G219" s="45">
        <v>43</v>
      </c>
      <c r="H219" s="47">
        <v>12</v>
      </c>
      <c r="I219" s="47">
        <v>0.23</v>
      </c>
      <c r="J219" s="48"/>
      <c r="K219" s="45" t="str">
        <f>Table13[[#This Row],[JUR]]&amp;" "&amp;Table13[[#This Row],[FORMATION]]</f>
        <v>43 12</v>
      </c>
      <c r="L219" s="45">
        <v>43</v>
      </c>
      <c r="M219" s="47">
        <v>12</v>
      </c>
      <c r="N219" s="47">
        <v>0.1</v>
      </c>
    </row>
    <row r="220" spans="1:14">
      <c r="A220" s="34" t="str">
        <f>'2025 Decline Rates Vertical'!$B220&amp;" "&amp;'2025 Decline Rates Vertical'!$C220</f>
        <v>9 87</v>
      </c>
      <c r="B220" s="49">
        <v>9</v>
      </c>
      <c r="C220" s="50">
        <v>87</v>
      </c>
      <c r="D220" s="51">
        <v>0.3</v>
      </c>
      <c r="F220" s="37" t="str">
        <f>'2025 Decline Rates Vertical'!$G220&amp;" "&amp;'2025 Decline Rates Vertical'!$H220</f>
        <v>46 12</v>
      </c>
      <c r="G220" s="49">
        <v>46</v>
      </c>
      <c r="H220" s="51">
        <v>12</v>
      </c>
      <c r="I220" s="51">
        <v>0.19</v>
      </c>
      <c r="J220" s="44"/>
      <c r="K220" s="49" t="str">
        <f>Table13[[#This Row],[JUR]]&amp;" "&amp;Table13[[#This Row],[FORMATION]]</f>
        <v>46 12</v>
      </c>
      <c r="L220" s="49">
        <v>46</v>
      </c>
      <c r="M220" s="51">
        <v>12</v>
      </c>
      <c r="N220" s="51">
        <v>0.11</v>
      </c>
    </row>
    <row r="221" spans="1:14">
      <c r="A221" s="34" t="str">
        <f>'2025 Decline Rates Vertical'!$B221&amp;" "&amp;'2025 Decline Rates Vertical'!$C221</f>
        <v>9 88</v>
      </c>
      <c r="B221" s="45">
        <v>9</v>
      </c>
      <c r="C221" s="46">
        <v>88</v>
      </c>
      <c r="D221" s="47">
        <v>0.28999999999999998</v>
      </c>
      <c r="F221" s="37" t="str">
        <f>'2025 Decline Rates Vertical'!$G221&amp;" "&amp;'2025 Decline Rates Vertical'!$H221</f>
        <v>49 12</v>
      </c>
      <c r="G221" s="45">
        <v>49</v>
      </c>
      <c r="H221" s="47">
        <v>12</v>
      </c>
      <c r="I221" s="47">
        <v>0.19</v>
      </c>
      <c r="J221" s="48"/>
      <c r="K221" s="45" t="str">
        <f>Table13[[#This Row],[JUR]]&amp;" "&amp;Table13[[#This Row],[FORMATION]]</f>
        <v>49 12</v>
      </c>
      <c r="L221" s="45">
        <v>49</v>
      </c>
      <c r="M221" s="47">
        <v>12</v>
      </c>
      <c r="N221" s="47">
        <v>0.11</v>
      </c>
    </row>
    <row r="222" spans="1:14">
      <c r="A222" s="34" t="str">
        <f>'2025 Decline Rates Vertical'!$B222&amp;" "&amp;'2025 Decline Rates Vertical'!$C222</f>
        <v>9 89</v>
      </c>
      <c r="B222" s="49">
        <v>9</v>
      </c>
      <c r="C222" s="50">
        <v>89</v>
      </c>
      <c r="D222" s="51">
        <v>0.25</v>
      </c>
      <c r="F222" s="37" t="str">
        <f>'2025 Decline Rates Vertical'!$G222&amp;" "&amp;'2025 Decline Rates Vertical'!$H222</f>
        <v>51 12</v>
      </c>
      <c r="G222" s="49">
        <v>51</v>
      </c>
      <c r="H222" s="51">
        <v>12</v>
      </c>
      <c r="I222" s="51">
        <v>0.2</v>
      </c>
      <c r="J222" s="44"/>
      <c r="K222" s="49" t="str">
        <f>Table13[[#This Row],[JUR]]&amp;" "&amp;Table13[[#This Row],[FORMATION]]</f>
        <v>51 12</v>
      </c>
      <c r="L222" s="49">
        <v>51</v>
      </c>
      <c r="M222" s="51">
        <v>12</v>
      </c>
      <c r="N222" s="51">
        <v>0.1</v>
      </c>
    </row>
    <row r="223" spans="1:14">
      <c r="A223" s="34" t="str">
        <f>'2025 Decline Rates Vertical'!$B223&amp;" "&amp;'2025 Decline Rates Vertical'!$C223</f>
        <v>9 90</v>
      </c>
      <c r="B223" s="45">
        <v>9</v>
      </c>
      <c r="C223" s="46">
        <v>90</v>
      </c>
      <c r="D223" s="47">
        <v>0.41</v>
      </c>
      <c r="F223" s="37" t="str">
        <f>'2025 Decline Rates Vertical'!$G223&amp;" "&amp;'2025 Decline Rates Vertical'!$H223</f>
        <v>54 12</v>
      </c>
      <c r="G223" s="45">
        <v>54</v>
      </c>
      <c r="H223" s="47">
        <v>12</v>
      </c>
      <c r="I223" s="47">
        <v>0.23</v>
      </c>
      <c r="J223" s="48"/>
      <c r="K223" s="45" t="str">
        <f>Table13[[#This Row],[JUR]]&amp;" "&amp;Table13[[#This Row],[FORMATION]]</f>
        <v>54 12</v>
      </c>
      <c r="L223" s="45">
        <v>54</v>
      </c>
      <c r="M223" s="47">
        <v>12</v>
      </c>
      <c r="N223" s="47">
        <v>0.1</v>
      </c>
    </row>
    <row r="224" spans="1:14">
      <c r="A224" s="34" t="str">
        <f>'2025 Decline Rates Vertical'!$B224&amp;" "&amp;'2025 Decline Rates Vertical'!$C224</f>
        <v>9 91</v>
      </c>
      <c r="B224" s="49">
        <v>9</v>
      </c>
      <c r="C224" s="50">
        <v>91</v>
      </c>
      <c r="D224" s="51">
        <v>0.37</v>
      </c>
      <c r="F224" s="37" t="str">
        <f>'2025 Decline Rates Vertical'!$G224&amp;" "&amp;'2025 Decline Rates Vertical'!$H224</f>
        <v>1 13</v>
      </c>
      <c r="G224" s="49">
        <v>1</v>
      </c>
      <c r="H224" s="51">
        <v>13</v>
      </c>
      <c r="I224" s="51">
        <v>0.28000000000000003</v>
      </c>
      <c r="J224" s="44"/>
      <c r="K224" s="49" t="str">
        <f>Table13[[#This Row],[JUR]]&amp;" "&amp;Table13[[#This Row],[FORMATION]]</f>
        <v>1 13</v>
      </c>
      <c r="L224" s="49">
        <v>1</v>
      </c>
      <c r="M224" s="51">
        <v>13</v>
      </c>
      <c r="N224" s="51">
        <v>0.05</v>
      </c>
    </row>
    <row r="225" spans="1:14">
      <c r="A225" s="34" t="str">
        <f>'2025 Decline Rates Vertical'!$B225&amp;" "&amp;'2025 Decline Rates Vertical'!$C225</f>
        <v>9 92</v>
      </c>
      <c r="B225" s="45">
        <v>9</v>
      </c>
      <c r="C225" s="46">
        <v>92</v>
      </c>
      <c r="D225" s="47">
        <v>0.34</v>
      </c>
      <c r="F225" s="37" t="str">
        <f>'2025 Decline Rates Vertical'!$G225&amp;" "&amp;'2025 Decline Rates Vertical'!$H225</f>
        <v>5 13</v>
      </c>
      <c r="G225" s="45">
        <v>5</v>
      </c>
      <c r="H225" s="47">
        <v>13</v>
      </c>
      <c r="I225" s="47">
        <v>0.16</v>
      </c>
      <c r="J225" s="48"/>
      <c r="K225" s="45" t="str">
        <f>Table13[[#This Row],[JUR]]&amp;" "&amp;Table13[[#This Row],[FORMATION]]</f>
        <v>5 13</v>
      </c>
      <c r="L225" s="45">
        <v>5</v>
      </c>
      <c r="M225" s="47">
        <v>13</v>
      </c>
      <c r="N225" s="47">
        <v>0.15</v>
      </c>
    </row>
    <row r="226" spans="1:14">
      <c r="A226" s="34" t="str">
        <f>'2025 Decline Rates Vertical'!$B226&amp;" "&amp;'2025 Decline Rates Vertical'!$C226</f>
        <v>9 93</v>
      </c>
      <c r="B226" s="49">
        <v>9</v>
      </c>
      <c r="C226" s="50">
        <v>93</v>
      </c>
      <c r="D226" s="51">
        <v>0.42</v>
      </c>
      <c r="F226" s="37" t="str">
        <f>'2025 Decline Rates Vertical'!$G226&amp;" "&amp;'2025 Decline Rates Vertical'!$H226</f>
        <v>9 13</v>
      </c>
      <c r="G226" s="49">
        <v>9</v>
      </c>
      <c r="H226" s="51">
        <v>13</v>
      </c>
      <c r="I226" s="51">
        <v>0.28000000000000003</v>
      </c>
      <c r="J226" s="44"/>
      <c r="K226" s="49" t="str">
        <f>Table13[[#This Row],[JUR]]&amp;" "&amp;Table13[[#This Row],[FORMATION]]</f>
        <v>9 13</v>
      </c>
      <c r="L226" s="49">
        <v>9</v>
      </c>
      <c r="M226" s="51">
        <v>13</v>
      </c>
      <c r="N226" s="51">
        <v>0.05</v>
      </c>
    </row>
    <row r="227" spans="1:14">
      <c r="A227" s="34" t="str">
        <f>'2025 Decline Rates Vertical'!$B227&amp;" "&amp;'2025 Decline Rates Vertical'!$C227</f>
        <v>9 94</v>
      </c>
      <c r="B227" s="45">
        <v>9</v>
      </c>
      <c r="C227" s="46">
        <v>94</v>
      </c>
      <c r="D227" s="47">
        <v>0.34</v>
      </c>
      <c r="F227" s="37" t="str">
        <f>'2025 Decline Rates Vertical'!$G227&amp;" "&amp;'2025 Decline Rates Vertical'!$H227</f>
        <v>11 13</v>
      </c>
      <c r="G227" s="45">
        <v>11</v>
      </c>
      <c r="H227" s="47">
        <v>13</v>
      </c>
      <c r="I227" s="47">
        <v>0.28000000000000003</v>
      </c>
      <c r="J227" s="48"/>
      <c r="K227" s="45" t="str">
        <f>Table13[[#This Row],[JUR]]&amp;" "&amp;Table13[[#This Row],[FORMATION]]</f>
        <v>11 13</v>
      </c>
      <c r="L227" s="45">
        <v>11</v>
      </c>
      <c r="M227" s="47">
        <v>13</v>
      </c>
      <c r="N227" s="47">
        <v>0.05</v>
      </c>
    </row>
    <row r="228" spans="1:14">
      <c r="A228" s="34" t="str">
        <f>'2025 Decline Rates Vertical'!$B228&amp;" "&amp;'2025 Decline Rates Vertical'!$C228</f>
        <v>9 95</v>
      </c>
      <c r="B228" s="49">
        <v>9</v>
      </c>
      <c r="C228" s="50">
        <v>95</v>
      </c>
      <c r="D228" s="51">
        <v>0.51</v>
      </c>
      <c r="F228" s="37" t="str">
        <f>'2025 Decline Rates Vertical'!$G228&amp;" "&amp;'2025 Decline Rates Vertical'!$H228</f>
        <v>15 13</v>
      </c>
      <c r="G228" s="49">
        <v>15</v>
      </c>
      <c r="H228" s="51">
        <v>13</v>
      </c>
      <c r="I228" s="51">
        <v>0.16</v>
      </c>
      <c r="J228" s="44"/>
      <c r="K228" s="49" t="str">
        <f>Table13[[#This Row],[JUR]]&amp;" "&amp;Table13[[#This Row],[FORMATION]]</f>
        <v>15 13</v>
      </c>
      <c r="L228" s="49">
        <v>15</v>
      </c>
      <c r="M228" s="51">
        <v>13</v>
      </c>
      <c r="N228" s="51">
        <v>0.15</v>
      </c>
    </row>
    <row r="229" spans="1:14">
      <c r="A229" s="34" t="str">
        <f>'2025 Decline Rates Vertical'!$B229&amp;" "&amp;'2025 Decline Rates Vertical'!$C229</f>
        <v>9 96</v>
      </c>
      <c r="B229" s="45">
        <v>9</v>
      </c>
      <c r="C229" s="46">
        <v>96</v>
      </c>
      <c r="D229" s="47">
        <v>0.7</v>
      </c>
      <c r="F229" s="37" t="str">
        <f>'2025 Decline Rates Vertical'!$G229&amp;" "&amp;'2025 Decline Rates Vertical'!$H229</f>
        <v>17 13</v>
      </c>
      <c r="G229" s="45">
        <v>17</v>
      </c>
      <c r="H229" s="47">
        <v>13</v>
      </c>
      <c r="I229" s="47">
        <v>0.28000000000000003</v>
      </c>
      <c r="J229" s="48"/>
      <c r="K229" s="45" t="str">
        <f>Table13[[#This Row],[JUR]]&amp;" "&amp;Table13[[#This Row],[FORMATION]]</f>
        <v>17 13</v>
      </c>
      <c r="L229" s="45">
        <v>17</v>
      </c>
      <c r="M229" s="47">
        <v>13</v>
      </c>
      <c r="N229" s="47">
        <v>0.05</v>
      </c>
    </row>
    <row r="230" spans="1:14">
      <c r="A230" s="34" t="str">
        <f>'2025 Decline Rates Vertical'!$B230&amp;" "&amp;'2025 Decline Rates Vertical'!$C230</f>
        <v>9 97</v>
      </c>
      <c r="B230" s="49">
        <v>9</v>
      </c>
      <c r="C230" s="50">
        <v>97</v>
      </c>
      <c r="D230" s="51">
        <v>0.23</v>
      </c>
      <c r="F230" s="37" t="str">
        <f>'2025 Decline Rates Vertical'!$G230&amp;" "&amp;'2025 Decline Rates Vertical'!$H230</f>
        <v>21 13</v>
      </c>
      <c r="G230" s="49">
        <v>21</v>
      </c>
      <c r="H230" s="51">
        <v>13</v>
      </c>
      <c r="I230" s="51">
        <v>0.28000000000000003</v>
      </c>
      <c r="J230" s="44"/>
      <c r="K230" s="49" t="str">
        <f>Table13[[#This Row],[JUR]]&amp;" "&amp;Table13[[#This Row],[FORMATION]]</f>
        <v>21 13</v>
      </c>
      <c r="L230" s="49">
        <v>21</v>
      </c>
      <c r="M230" s="51">
        <v>13</v>
      </c>
      <c r="N230" s="51">
        <v>0.05</v>
      </c>
    </row>
    <row r="231" spans="1:14">
      <c r="A231" s="34" t="str">
        <f>'2025 Decline Rates Vertical'!$B231&amp;" "&amp;'2025 Decline Rates Vertical'!$C231</f>
        <v>9 98</v>
      </c>
      <c r="B231" s="45">
        <v>9</v>
      </c>
      <c r="C231" s="46">
        <v>98</v>
      </c>
      <c r="D231" s="47">
        <v>0.05</v>
      </c>
      <c r="F231" s="37" t="str">
        <f>'2025 Decline Rates Vertical'!$G231&amp;" "&amp;'2025 Decline Rates Vertical'!$H231</f>
        <v>24 13</v>
      </c>
      <c r="G231" s="45">
        <v>24</v>
      </c>
      <c r="H231" s="47">
        <v>13</v>
      </c>
      <c r="I231" s="47">
        <v>0.28000000000000003</v>
      </c>
      <c r="J231" s="48"/>
      <c r="K231" s="45" t="str">
        <f>Table13[[#This Row],[JUR]]&amp;" "&amp;Table13[[#This Row],[FORMATION]]</f>
        <v>24 13</v>
      </c>
      <c r="L231" s="45">
        <v>24</v>
      </c>
      <c r="M231" s="47">
        <v>13</v>
      </c>
      <c r="N231" s="47">
        <v>0.05</v>
      </c>
    </row>
    <row r="232" spans="1:14">
      <c r="A232" s="34" t="str">
        <f>'2025 Decline Rates Vertical'!$B232&amp;" "&amp;'2025 Decline Rates Vertical'!$C232</f>
        <v>9 100</v>
      </c>
      <c r="B232" s="49">
        <v>9</v>
      </c>
      <c r="C232" s="50">
        <v>100</v>
      </c>
      <c r="D232" s="51">
        <v>0</v>
      </c>
      <c r="F232" s="37" t="str">
        <f>'2025 Decline Rates Vertical'!$G232&amp;" "&amp;'2025 Decline Rates Vertical'!$H232</f>
        <v>25 13</v>
      </c>
      <c r="G232" s="49">
        <v>25</v>
      </c>
      <c r="H232" s="51">
        <v>13</v>
      </c>
      <c r="I232" s="51">
        <v>0.16</v>
      </c>
      <c r="J232" s="44"/>
      <c r="K232" s="49" t="str">
        <f>Table13[[#This Row],[JUR]]&amp;" "&amp;Table13[[#This Row],[FORMATION]]</f>
        <v>25 13</v>
      </c>
      <c r="L232" s="49">
        <v>25</v>
      </c>
      <c r="M232" s="51">
        <v>13</v>
      </c>
      <c r="N232" s="51">
        <v>0.15</v>
      </c>
    </row>
    <row r="233" spans="1:14">
      <c r="A233" s="34" t="str">
        <f>'2025 Decline Rates Vertical'!$B233&amp;" "&amp;'2025 Decline Rates Vertical'!$C233</f>
        <v>9 101</v>
      </c>
      <c r="B233" s="45">
        <v>9</v>
      </c>
      <c r="C233" s="46">
        <v>101</v>
      </c>
      <c r="D233" s="47">
        <v>0</v>
      </c>
      <c r="F233" s="37" t="str">
        <f>'2025 Decline Rates Vertical'!$G233&amp;" "&amp;'2025 Decline Rates Vertical'!$H233</f>
        <v>31 13</v>
      </c>
      <c r="G233" s="45">
        <v>31</v>
      </c>
      <c r="H233" s="47">
        <v>13</v>
      </c>
      <c r="I233" s="47">
        <v>0.28000000000000003</v>
      </c>
      <c r="J233" s="48"/>
      <c r="K233" s="45" t="str">
        <f>Table13[[#This Row],[JUR]]&amp;" "&amp;Table13[[#This Row],[FORMATION]]</f>
        <v>31 13</v>
      </c>
      <c r="L233" s="45">
        <v>31</v>
      </c>
      <c r="M233" s="47">
        <v>13</v>
      </c>
      <c r="N233" s="47">
        <v>0.05</v>
      </c>
    </row>
    <row r="234" spans="1:14">
      <c r="A234" s="34" t="str">
        <f>'2025 Decline Rates Vertical'!$B234&amp;" "&amp;'2025 Decline Rates Vertical'!$C234</f>
        <v>9 109</v>
      </c>
      <c r="B234" s="49">
        <v>9</v>
      </c>
      <c r="C234" s="50">
        <v>109</v>
      </c>
      <c r="D234" s="51">
        <v>0.38</v>
      </c>
      <c r="F234" s="37" t="str">
        <f>'2025 Decline Rates Vertical'!$G234&amp;" "&amp;'2025 Decline Rates Vertical'!$H234</f>
        <v>35 13</v>
      </c>
      <c r="G234" s="49">
        <v>35</v>
      </c>
      <c r="H234" s="51">
        <v>13</v>
      </c>
      <c r="I234" s="51">
        <v>0.16</v>
      </c>
      <c r="J234" s="44"/>
      <c r="K234" s="49" t="str">
        <f>Table13[[#This Row],[JUR]]&amp;" "&amp;Table13[[#This Row],[FORMATION]]</f>
        <v>35 13</v>
      </c>
      <c r="L234" s="49">
        <v>35</v>
      </c>
      <c r="M234" s="51">
        <v>13</v>
      </c>
      <c r="N234" s="51">
        <v>0.15</v>
      </c>
    </row>
    <row r="235" spans="1:14">
      <c r="A235" s="34" t="str">
        <f>'2025 Decline Rates Vertical'!$B235&amp;" "&amp;'2025 Decline Rates Vertical'!$C235</f>
        <v>10 9</v>
      </c>
      <c r="B235" s="45">
        <v>10</v>
      </c>
      <c r="C235" s="46">
        <v>9</v>
      </c>
      <c r="D235" s="47">
        <v>0.41</v>
      </c>
      <c r="F235" s="37" t="str">
        <f>'2025 Decline Rates Vertical'!$G235&amp;" "&amp;'2025 Decline Rates Vertical'!$H235</f>
        <v>37 13</v>
      </c>
      <c r="G235" s="45">
        <v>37</v>
      </c>
      <c r="H235" s="47">
        <v>13</v>
      </c>
      <c r="I235" s="47">
        <v>0.2</v>
      </c>
      <c r="J235" s="48"/>
      <c r="K235" s="45" t="str">
        <f>Table13[[#This Row],[JUR]]&amp;" "&amp;Table13[[#This Row],[FORMATION]]</f>
        <v>37 13</v>
      </c>
      <c r="L235" s="45">
        <v>37</v>
      </c>
      <c r="M235" s="47">
        <v>13</v>
      </c>
      <c r="N235" s="47">
        <v>0.1</v>
      </c>
    </row>
    <row r="236" spans="1:14">
      <c r="A236" s="34" t="str">
        <f>'2025 Decline Rates Vertical'!$B236&amp;" "&amp;'2025 Decline Rates Vertical'!$C236</f>
        <v>10 10</v>
      </c>
      <c r="B236" s="49">
        <v>10</v>
      </c>
      <c r="C236" s="50">
        <v>10</v>
      </c>
      <c r="D236" s="51">
        <v>0.3</v>
      </c>
      <c r="F236" s="37" t="str">
        <f>'2025 Decline Rates Vertical'!$G236&amp;" "&amp;'2025 Decline Rates Vertical'!$H236</f>
        <v>43 13</v>
      </c>
      <c r="G236" s="49">
        <v>43</v>
      </c>
      <c r="H236" s="51">
        <v>13</v>
      </c>
      <c r="I236" s="51">
        <v>0.2</v>
      </c>
      <c r="J236" s="44"/>
      <c r="K236" s="49" t="str">
        <f>Table13[[#This Row],[JUR]]&amp;" "&amp;Table13[[#This Row],[FORMATION]]</f>
        <v>43 13</v>
      </c>
      <c r="L236" s="49">
        <v>43</v>
      </c>
      <c r="M236" s="51">
        <v>13</v>
      </c>
      <c r="N236" s="51">
        <v>0.1</v>
      </c>
    </row>
    <row r="237" spans="1:14">
      <c r="A237" s="34" t="str">
        <f>'2025 Decline Rates Vertical'!$B237&amp;" "&amp;'2025 Decline Rates Vertical'!$C237</f>
        <v>10 12</v>
      </c>
      <c r="B237" s="45">
        <v>10</v>
      </c>
      <c r="C237" s="46">
        <v>12</v>
      </c>
      <c r="D237" s="47">
        <v>0.31</v>
      </c>
      <c r="F237" s="37" t="str">
        <f>'2025 Decline Rates Vertical'!$G237&amp;" "&amp;'2025 Decline Rates Vertical'!$H237</f>
        <v>46 13</v>
      </c>
      <c r="G237" s="45">
        <v>46</v>
      </c>
      <c r="H237" s="47">
        <v>13</v>
      </c>
      <c r="I237" s="47">
        <v>0.28000000000000003</v>
      </c>
      <c r="J237" s="48"/>
      <c r="K237" s="45" t="str">
        <f>Table13[[#This Row],[JUR]]&amp;" "&amp;Table13[[#This Row],[FORMATION]]</f>
        <v>46 13</v>
      </c>
      <c r="L237" s="45">
        <v>46</v>
      </c>
      <c r="M237" s="47">
        <v>13</v>
      </c>
      <c r="N237" s="47">
        <v>0.05</v>
      </c>
    </row>
    <row r="238" spans="1:14">
      <c r="A238" s="34" t="str">
        <f>'2025 Decline Rates Vertical'!$B238&amp;" "&amp;'2025 Decline Rates Vertical'!$C238</f>
        <v>10 14</v>
      </c>
      <c r="B238" s="49">
        <v>10</v>
      </c>
      <c r="C238" s="50">
        <v>14</v>
      </c>
      <c r="D238" s="51">
        <v>0.48</v>
      </c>
      <c r="F238" s="37" t="str">
        <f>'2025 Decline Rates Vertical'!$G238&amp;" "&amp;'2025 Decline Rates Vertical'!$H238</f>
        <v>48 13</v>
      </c>
      <c r="G238" s="49">
        <v>48</v>
      </c>
      <c r="H238" s="51">
        <v>13</v>
      </c>
      <c r="I238" s="51">
        <v>0.16</v>
      </c>
      <c r="J238" s="44"/>
      <c r="K238" s="49" t="str">
        <f>Table13[[#This Row],[JUR]]&amp;" "&amp;Table13[[#This Row],[FORMATION]]</f>
        <v>48 13</v>
      </c>
      <c r="L238" s="49">
        <v>48</v>
      </c>
      <c r="M238" s="51">
        <v>13</v>
      </c>
      <c r="N238" s="51">
        <v>0.15</v>
      </c>
    </row>
    <row r="239" spans="1:14">
      <c r="A239" s="34" t="str">
        <f>'2025 Decline Rates Vertical'!$B239&amp;" "&amp;'2025 Decline Rates Vertical'!$C239</f>
        <v>10 16</v>
      </c>
      <c r="B239" s="45">
        <v>10</v>
      </c>
      <c r="C239" s="46">
        <v>16</v>
      </c>
      <c r="D239" s="47">
        <v>0.45</v>
      </c>
      <c r="F239" s="37" t="str">
        <f>'2025 Decline Rates Vertical'!$G239&amp;" "&amp;'2025 Decline Rates Vertical'!$H239</f>
        <v>49 13</v>
      </c>
      <c r="G239" s="45">
        <v>49</v>
      </c>
      <c r="H239" s="47">
        <v>13</v>
      </c>
      <c r="I239" s="47">
        <v>0.28000000000000003</v>
      </c>
      <c r="J239" s="48"/>
      <c r="K239" s="45" t="str">
        <f>Table13[[#This Row],[JUR]]&amp;" "&amp;Table13[[#This Row],[FORMATION]]</f>
        <v>49 13</v>
      </c>
      <c r="L239" s="45">
        <v>49</v>
      </c>
      <c r="M239" s="47">
        <v>13</v>
      </c>
      <c r="N239" s="47">
        <v>0.05</v>
      </c>
    </row>
    <row r="240" spans="1:14">
      <c r="A240" s="34" t="str">
        <f>'2025 Decline Rates Vertical'!$B240&amp;" "&amp;'2025 Decline Rates Vertical'!$C240</f>
        <v>10 17</v>
      </c>
      <c r="B240" s="49">
        <v>10</v>
      </c>
      <c r="C240" s="50">
        <v>17</v>
      </c>
      <c r="D240" s="51">
        <v>0.3</v>
      </c>
      <c r="F240" s="37" t="str">
        <f>'2025 Decline Rates Vertical'!$G240&amp;" "&amp;'2025 Decline Rates Vertical'!$H240</f>
        <v>52 13</v>
      </c>
      <c r="G240" s="49">
        <v>52</v>
      </c>
      <c r="H240" s="51">
        <v>13</v>
      </c>
      <c r="I240" s="51">
        <v>0.16</v>
      </c>
      <c r="J240" s="44"/>
      <c r="K240" s="49" t="str">
        <f>Table13[[#This Row],[JUR]]&amp;" "&amp;Table13[[#This Row],[FORMATION]]</f>
        <v>52 13</v>
      </c>
      <c r="L240" s="49">
        <v>52</v>
      </c>
      <c r="M240" s="51">
        <v>13</v>
      </c>
      <c r="N240" s="51">
        <v>0.15</v>
      </c>
    </row>
    <row r="241" spans="1:14">
      <c r="A241" s="34" t="str">
        <f>'2025 Decline Rates Vertical'!$B241&amp;" "&amp;'2025 Decline Rates Vertical'!$C241</f>
        <v>10 18</v>
      </c>
      <c r="B241" s="45">
        <v>10</v>
      </c>
      <c r="C241" s="46">
        <v>18</v>
      </c>
      <c r="D241" s="47">
        <v>0.34</v>
      </c>
      <c r="F241" s="37" t="str">
        <f>'2025 Decline Rates Vertical'!$G241&amp;" "&amp;'2025 Decline Rates Vertical'!$H241</f>
        <v>54 13</v>
      </c>
      <c r="G241" s="45">
        <v>54</v>
      </c>
      <c r="H241" s="47">
        <v>13</v>
      </c>
      <c r="I241" s="47">
        <v>0.2</v>
      </c>
      <c r="J241" s="48"/>
      <c r="K241" s="45" t="str">
        <f>Table13[[#This Row],[JUR]]&amp;" "&amp;Table13[[#This Row],[FORMATION]]</f>
        <v>54 13</v>
      </c>
      <c r="L241" s="45">
        <v>54</v>
      </c>
      <c r="M241" s="47">
        <v>13</v>
      </c>
      <c r="N241" s="47">
        <v>0.1</v>
      </c>
    </row>
    <row r="242" spans="1:14">
      <c r="A242" s="34" t="str">
        <f>'2025 Decline Rates Vertical'!$B242&amp;" "&amp;'2025 Decline Rates Vertical'!$C242</f>
        <v>10 19</v>
      </c>
      <c r="B242" s="49">
        <v>10</v>
      </c>
      <c r="C242" s="50">
        <v>19</v>
      </c>
      <c r="D242" s="51">
        <v>0.36</v>
      </c>
      <c r="F242" s="37" t="str">
        <f>'2025 Decline Rates Vertical'!$G242&amp;" "&amp;'2025 Decline Rates Vertical'!$H242</f>
        <v>1 14</v>
      </c>
      <c r="G242" s="49">
        <v>1</v>
      </c>
      <c r="H242" s="51">
        <v>14</v>
      </c>
      <c r="I242" s="51">
        <v>0.17</v>
      </c>
      <c r="J242" s="44"/>
      <c r="K242" s="49" t="str">
        <f>Table13[[#This Row],[JUR]]&amp;" "&amp;Table13[[#This Row],[FORMATION]]</f>
        <v>1 14</v>
      </c>
      <c r="L242" s="49">
        <v>1</v>
      </c>
      <c r="M242" s="51">
        <v>14</v>
      </c>
      <c r="N242" s="51">
        <v>0.12</v>
      </c>
    </row>
    <row r="243" spans="1:14">
      <c r="A243" s="34" t="str">
        <f>'2025 Decline Rates Vertical'!$B243&amp;" "&amp;'2025 Decline Rates Vertical'!$C243</f>
        <v>10 22</v>
      </c>
      <c r="B243" s="45">
        <v>10</v>
      </c>
      <c r="C243" s="46">
        <v>22</v>
      </c>
      <c r="D243" s="47">
        <v>0.34</v>
      </c>
      <c r="F243" s="37" t="str">
        <f>'2025 Decline Rates Vertical'!$G243&amp;" "&amp;'2025 Decline Rates Vertical'!$H243</f>
        <v>2 14</v>
      </c>
      <c r="G243" s="45">
        <v>2</v>
      </c>
      <c r="H243" s="47">
        <v>14</v>
      </c>
      <c r="I243" s="47">
        <v>0.17</v>
      </c>
      <c r="J243" s="48"/>
      <c r="K243" s="45" t="str">
        <f>Table13[[#This Row],[JUR]]&amp;" "&amp;Table13[[#This Row],[FORMATION]]</f>
        <v>2 14</v>
      </c>
      <c r="L243" s="45">
        <v>2</v>
      </c>
      <c r="M243" s="47">
        <v>14</v>
      </c>
      <c r="N243" s="47">
        <v>0.12</v>
      </c>
    </row>
    <row r="244" spans="1:14">
      <c r="A244" s="34" t="str">
        <f>'2025 Decline Rates Vertical'!$B244&amp;" "&amp;'2025 Decline Rates Vertical'!$C244</f>
        <v>10 26</v>
      </c>
      <c r="B244" s="49">
        <v>10</v>
      </c>
      <c r="C244" s="50">
        <v>26</v>
      </c>
      <c r="D244" s="51">
        <v>0.4</v>
      </c>
      <c r="F244" s="37" t="str">
        <f>'2025 Decline Rates Vertical'!$G244&amp;" "&amp;'2025 Decline Rates Vertical'!$H244</f>
        <v>4 14</v>
      </c>
      <c r="G244" s="49">
        <v>4</v>
      </c>
      <c r="H244" s="51">
        <v>14</v>
      </c>
      <c r="I244" s="51">
        <v>0.08</v>
      </c>
      <c r="J244" s="44"/>
      <c r="K244" s="49" t="str">
        <f>Table13[[#This Row],[JUR]]&amp;" "&amp;Table13[[#This Row],[FORMATION]]</f>
        <v>4 14</v>
      </c>
      <c r="L244" s="49">
        <v>4</v>
      </c>
      <c r="M244" s="51">
        <v>14</v>
      </c>
      <c r="N244" s="51">
        <v>0.08</v>
      </c>
    </row>
    <row r="245" spans="1:14">
      <c r="A245" s="34" t="str">
        <f>'2025 Decline Rates Vertical'!$B245&amp;" "&amp;'2025 Decline Rates Vertical'!$C245</f>
        <v>10 93</v>
      </c>
      <c r="B245" s="45">
        <v>10</v>
      </c>
      <c r="C245" s="46">
        <v>93</v>
      </c>
      <c r="D245" s="47">
        <v>0.42</v>
      </c>
      <c r="F245" s="37" t="str">
        <f>'2025 Decline Rates Vertical'!$G245&amp;" "&amp;'2025 Decline Rates Vertical'!$H245</f>
        <v>8 14</v>
      </c>
      <c r="G245" s="45">
        <v>8</v>
      </c>
      <c r="H245" s="47">
        <v>14</v>
      </c>
      <c r="I245" s="47">
        <v>0.08</v>
      </c>
      <c r="J245" s="48"/>
      <c r="K245" s="45" t="str">
        <f>Table13[[#This Row],[JUR]]&amp;" "&amp;Table13[[#This Row],[FORMATION]]</f>
        <v>8 14</v>
      </c>
      <c r="L245" s="45">
        <v>8</v>
      </c>
      <c r="M245" s="47">
        <v>14</v>
      </c>
      <c r="N245" s="47">
        <v>0.08</v>
      </c>
    </row>
    <row r="246" spans="1:14">
      <c r="A246" s="34" t="str">
        <f>'2025 Decline Rates Vertical'!$B246&amp;" "&amp;'2025 Decline Rates Vertical'!$C246</f>
        <v>10 94</v>
      </c>
      <c r="B246" s="49">
        <v>10</v>
      </c>
      <c r="C246" s="50">
        <v>94</v>
      </c>
      <c r="D246" s="51">
        <v>0.34</v>
      </c>
      <c r="F246" s="37" t="str">
        <f>'2025 Decline Rates Vertical'!$G246&amp;" "&amp;'2025 Decline Rates Vertical'!$H246</f>
        <v>9 14</v>
      </c>
      <c r="G246" s="49">
        <v>9</v>
      </c>
      <c r="H246" s="51">
        <v>14</v>
      </c>
      <c r="I246" s="51">
        <v>0.17</v>
      </c>
      <c r="J246" s="44"/>
      <c r="K246" s="49" t="str">
        <f>Table13[[#This Row],[JUR]]&amp;" "&amp;Table13[[#This Row],[FORMATION]]</f>
        <v>9 14</v>
      </c>
      <c r="L246" s="49">
        <v>9</v>
      </c>
      <c r="M246" s="51">
        <v>14</v>
      </c>
      <c r="N246" s="51">
        <v>0.12</v>
      </c>
    </row>
    <row r="247" spans="1:14">
      <c r="A247" s="34" t="str">
        <f>'2025 Decline Rates Vertical'!$B247&amp;" "&amp;'2025 Decline Rates Vertical'!$C247</f>
        <v>10 95</v>
      </c>
      <c r="B247" s="45">
        <v>10</v>
      </c>
      <c r="C247" s="46">
        <v>95</v>
      </c>
      <c r="D247" s="47">
        <v>0.51</v>
      </c>
      <c r="F247" s="37" t="str">
        <f>'2025 Decline Rates Vertical'!$G247&amp;" "&amp;'2025 Decline Rates Vertical'!$H247</f>
        <v>10 14</v>
      </c>
      <c r="G247" s="45">
        <v>10</v>
      </c>
      <c r="H247" s="47">
        <v>14</v>
      </c>
      <c r="I247" s="47">
        <v>0.08</v>
      </c>
      <c r="J247" s="48"/>
      <c r="K247" s="45" t="str">
        <f>Table13[[#This Row],[JUR]]&amp;" "&amp;Table13[[#This Row],[FORMATION]]</f>
        <v>10 14</v>
      </c>
      <c r="L247" s="45">
        <v>10</v>
      </c>
      <c r="M247" s="47">
        <v>14</v>
      </c>
      <c r="N247" s="47">
        <v>0.08</v>
      </c>
    </row>
    <row r="248" spans="1:14">
      <c r="A248" s="34" t="str">
        <f>'2025 Decline Rates Vertical'!$B248&amp;" "&amp;'2025 Decline Rates Vertical'!$C248</f>
        <v>10 96</v>
      </c>
      <c r="B248" s="49">
        <v>10</v>
      </c>
      <c r="C248" s="50">
        <v>96</v>
      </c>
      <c r="D248" s="51">
        <v>0.7</v>
      </c>
      <c r="F248" s="37" t="str">
        <f>'2025 Decline Rates Vertical'!$G248&amp;" "&amp;'2025 Decline Rates Vertical'!$H248</f>
        <v>11 14</v>
      </c>
      <c r="G248" s="49">
        <v>11</v>
      </c>
      <c r="H248" s="51">
        <v>14</v>
      </c>
      <c r="I248" s="51">
        <v>0.17</v>
      </c>
      <c r="J248" s="44"/>
      <c r="K248" s="49" t="str">
        <f>Table13[[#This Row],[JUR]]&amp;" "&amp;Table13[[#This Row],[FORMATION]]</f>
        <v>11 14</v>
      </c>
      <c r="L248" s="49">
        <v>11</v>
      </c>
      <c r="M248" s="51">
        <v>14</v>
      </c>
      <c r="N248" s="51">
        <v>0.12</v>
      </c>
    </row>
    <row r="249" spans="1:14">
      <c r="A249" s="34" t="str">
        <f>'2025 Decline Rates Vertical'!$B249&amp;" "&amp;'2025 Decline Rates Vertical'!$C249</f>
        <v>10 100</v>
      </c>
      <c r="B249" s="45">
        <v>10</v>
      </c>
      <c r="C249" s="46">
        <v>100</v>
      </c>
      <c r="D249" s="47">
        <v>0</v>
      </c>
      <c r="F249" s="37" t="str">
        <f>'2025 Decline Rates Vertical'!$G249&amp;" "&amp;'2025 Decline Rates Vertical'!$H249</f>
        <v>12 14</v>
      </c>
      <c r="G249" s="45">
        <v>12</v>
      </c>
      <c r="H249" s="47">
        <v>14</v>
      </c>
      <c r="I249" s="47">
        <v>0.17</v>
      </c>
      <c r="J249" s="48"/>
      <c r="K249" s="45" t="str">
        <f>Table13[[#This Row],[JUR]]&amp;" "&amp;Table13[[#This Row],[FORMATION]]</f>
        <v>12 14</v>
      </c>
      <c r="L249" s="45">
        <v>12</v>
      </c>
      <c r="M249" s="47">
        <v>14</v>
      </c>
      <c r="N249" s="47">
        <v>0.12</v>
      </c>
    </row>
    <row r="250" spans="1:14">
      <c r="A250" s="34" t="str">
        <f>'2025 Decline Rates Vertical'!$B250&amp;" "&amp;'2025 Decline Rates Vertical'!$C250</f>
        <v>10 101</v>
      </c>
      <c r="B250" s="49">
        <v>10</v>
      </c>
      <c r="C250" s="50">
        <v>101</v>
      </c>
      <c r="D250" s="51">
        <v>0</v>
      </c>
      <c r="F250" s="37" t="str">
        <f>'2025 Decline Rates Vertical'!$G250&amp;" "&amp;'2025 Decline Rates Vertical'!$H250</f>
        <v>13 14</v>
      </c>
      <c r="G250" s="49">
        <v>13</v>
      </c>
      <c r="H250" s="51">
        <v>14</v>
      </c>
      <c r="I250" s="51">
        <v>0.17</v>
      </c>
      <c r="J250" s="44"/>
      <c r="K250" s="49" t="str">
        <f>Table13[[#This Row],[JUR]]&amp;" "&amp;Table13[[#This Row],[FORMATION]]</f>
        <v>13 14</v>
      </c>
      <c r="L250" s="49">
        <v>13</v>
      </c>
      <c r="M250" s="51">
        <v>14</v>
      </c>
      <c r="N250" s="51">
        <v>0.12</v>
      </c>
    </row>
    <row r="251" spans="1:14">
      <c r="A251" s="34" t="str">
        <f>'2025 Decline Rates Vertical'!$B251&amp;" "&amp;'2025 Decline Rates Vertical'!$C251</f>
        <v>10 109</v>
      </c>
      <c r="B251" s="45">
        <v>10</v>
      </c>
      <c r="C251" s="46">
        <v>109</v>
      </c>
      <c r="D251" s="47">
        <v>0.41</v>
      </c>
      <c r="F251" s="37" t="str">
        <f>'2025 Decline Rates Vertical'!$G251&amp;" "&amp;'2025 Decline Rates Vertical'!$H251</f>
        <v>14 14</v>
      </c>
      <c r="G251" s="45">
        <v>14</v>
      </c>
      <c r="H251" s="47">
        <v>14</v>
      </c>
      <c r="I251" s="47">
        <v>0.17</v>
      </c>
      <c r="J251" s="48"/>
      <c r="K251" s="45" t="str">
        <f>Table13[[#This Row],[JUR]]&amp;" "&amp;Table13[[#This Row],[FORMATION]]</f>
        <v>14 14</v>
      </c>
      <c r="L251" s="45">
        <v>14</v>
      </c>
      <c r="M251" s="47">
        <v>14</v>
      </c>
      <c r="N251" s="47">
        <v>0.12</v>
      </c>
    </row>
    <row r="252" spans="1:14">
      <c r="A252" s="34" t="str">
        <f>'2025 Decline Rates Vertical'!$B252&amp;" "&amp;'2025 Decline Rates Vertical'!$C252</f>
        <v>11 9</v>
      </c>
      <c r="B252" s="49">
        <v>11</v>
      </c>
      <c r="C252" s="50">
        <v>9</v>
      </c>
      <c r="D252" s="51">
        <v>0.38</v>
      </c>
      <c r="F252" s="37" t="str">
        <f>'2025 Decline Rates Vertical'!$G252&amp;" "&amp;'2025 Decline Rates Vertical'!$H252</f>
        <v>16 14</v>
      </c>
      <c r="G252" s="49">
        <v>16</v>
      </c>
      <c r="H252" s="51">
        <v>14</v>
      </c>
      <c r="I252" s="51">
        <v>0.17</v>
      </c>
      <c r="J252" s="44"/>
      <c r="K252" s="49" t="str">
        <f>Table13[[#This Row],[JUR]]&amp;" "&amp;Table13[[#This Row],[FORMATION]]</f>
        <v>16 14</v>
      </c>
      <c r="L252" s="49">
        <v>16</v>
      </c>
      <c r="M252" s="51">
        <v>14</v>
      </c>
      <c r="N252" s="51">
        <v>0.12</v>
      </c>
    </row>
    <row r="253" spans="1:14">
      <c r="A253" s="34" t="str">
        <f>'2025 Decline Rates Vertical'!$B253&amp;" "&amp;'2025 Decline Rates Vertical'!$C253</f>
        <v>11 10</v>
      </c>
      <c r="B253" s="45">
        <v>11</v>
      </c>
      <c r="C253" s="46">
        <v>10</v>
      </c>
      <c r="D253" s="47">
        <v>0.23</v>
      </c>
      <c r="F253" s="37" t="str">
        <f>'2025 Decline Rates Vertical'!$G253&amp;" "&amp;'2025 Decline Rates Vertical'!$H253</f>
        <v>17 14</v>
      </c>
      <c r="G253" s="45">
        <v>17</v>
      </c>
      <c r="H253" s="47">
        <v>14</v>
      </c>
      <c r="I253" s="47">
        <v>0.17</v>
      </c>
      <c r="J253" s="48"/>
      <c r="K253" s="45" t="str">
        <f>Table13[[#This Row],[JUR]]&amp;" "&amp;Table13[[#This Row],[FORMATION]]</f>
        <v>17 14</v>
      </c>
      <c r="L253" s="45">
        <v>17</v>
      </c>
      <c r="M253" s="47">
        <v>14</v>
      </c>
      <c r="N253" s="47">
        <v>0.12</v>
      </c>
    </row>
    <row r="254" spans="1:14">
      <c r="A254" s="34" t="str">
        <f>'2025 Decline Rates Vertical'!$B254&amp;" "&amp;'2025 Decline Rates Vertical'!$C254</f>
        <v>11 11</v>
      </c>
      <c r="B254" s="49">
        <v>11</v>
      </c>
      <c r="C254" s="50">
        <v>11</v>
      </c>
      <c r="D254" s="51">
        <v>0.41</v>
      </c>
      <c r="F254" s="37" t="str">
        <f>'2025 Decline Rates Vertical'!$G254&amp;" "&amp;'2025 Decline Rates Vertical'!$H254</f>
        <v>19 14</v>
      </c>
      <c r="G254" s="49">
        <v>19</v>
      </c>
      <c r="H254" s="51">
        <v>14</v>
      </c>
      <c r="I254" s="51">
        <v>0.17</v>
      </c>
      <c r="J254" s="44"/>
      <c r="K254" s="49" t="str">
        <f>Table13[[#This Row],[JUR]]&amp;" "&amp;Table13[[#This Row],[FORMATION]]</f>
        <v>19 14</v>
      </c>
      <c r="L254" s="49">
        <v>19</v>
      </c>
      <c r="M254" s="51">
        <v>14</v>
      </c>
      <c r="N254" s="51">
        <v>0.12</v>
      </c>
    </row>
    <row r="255" spans="1:14">
      <c r="A255" s="34" t="str">
        <f>'2025 Decline Rates Vertical'!$B255&amp;" "&amp;'2025 Decline Rates Vertical'!$C255</f>
        <v>11 12</v>
      </c>
      <c r="B255" s="45">
        <v>11</v>
      </c>
      <c r="C255" s="46">
        <v>12</v>
      </c>
      <c r="D255" s="47">
        <v>0.37</v>
      </c>
      <c r="F255" s="37" t="str">
        <f>'2025 Decline Rates Vertical'!$G255&amp;" "&amp;'2025 Decline Rates Vertical'!$H255</f>
        <v>21 14</v>
      </c>
      <c r="G255" s="45">
        <v>21</v>
      </c>
      <c r="H255" s="47">
        <v>14</v>
      </c>
      <c r="I255" s="47">
        <v>0.17</v>
      </c>
      <c r="J255" s="48"/>
      <c r="K255" s="45" t="str">
        <f>Table13[[#This Row],[JUR]]&amp;" "&amp;Table13[[#This Row],[FORMATION]]</f>
        <v>21 14</v>
      </c>
      <c r="L255" s="45">
        <v>21</v>
      </c>
      <c r="M255" s="47">
        <v>14</v>
      </c>
      <c r="N255" s="47">
        <v>0.12</v>
      </c>
    </row>
    <row r="256" spans="1:14">
      <c r="A256" s="34" t="str">
        <f>'2025 Decline Rates Vertical'!$B256&amp;" "&amp;'2025 Decline Rates Vertical'!$C256</f>
        <v>11 13</v>
      </c>
      <c r="B256" s="49">
        <v>11</v>
      </c>
      <c r="C256" s="50">
        <v>13</v>
      </c>
      <c r="D256" s="51">
        <v>0.4</v>
      </c>
      <c r="F256" s="37" t="str">
        <f>'2025 Decline Rates Vertical'!$G256&amp;" "&amp;'2025 Decline Rates Vertical'!$H256</f>
        <v>24 14</v>
      </c>
      <c r="G256" s="49">
        <v>24</v>
      </c>
      <c r="H256" s="51">
        <v>14</v>
      </c>
      <c r="I256" s="51">
        <v>0.17</v>
      </c>
      <c r="J256" s="44"/>
      <c r="K256" s="49" t="str">
        <f>Table13[[#This Row],[JUR]]&amp;" "&amp;Table13[[#This Row],[FORMATION]]</f>
        <v>24 14</v>
      </c>
      <c r="L256" s="49">
        <v>24</v>
      </c>
      <c r="M256" s="51">
        <v>14</v>
      </c>
      <c r="N256" s="51">
        <v>0.12</v>
      </c>
    </row>
    <row r="257" spans="1:14">
      <c r="A257" s="34" t="str">
        <f>'2025 Decline Rates Vertical'!$B257&amp;" "&amp;'2025 Decline Rates Vertical'!$C257</f>
        <v>11 14</v>
      </c>
      <c r="B257" s="45">
        <v>11</v>
      </c>
      <c r="C257" s="46">
        <v>14</v>
      </c>
      <c r="D257" s="47">
        <v>0.31</v>
      </c>
      <c r="F257" s="37" t="str">
        <f>'2025 Decline Rates Vertical'!$G257&amp;" "&amp;'2025 Decline Rates Vertical'!$H257</f>
        <v>29 14</v>
      </c>
      <c r="G257" s="45">
        <v>29</v>
      </c>
      <c r="H257" s="47">
        <v>14</v>
      </c>
      <c r="I257" s="47">
        <v>0.17</v>
      </c>
      <c r="J257" s="48"/>
      <c r="K257" s="45" t="str">
        <f>Table13[[#This Row],[JUR]]&amp;" "&amp;Table13[[#This Row],[FORMATION]]</f>
        <v>29 14</v>
      </c>
      <c r="L257" s="45">
        <v>29</v>
      </c>
      <c r="M257" s="47">
        <v>14</v>
      </c>
      <c r="N257" s="47">
        <v>0.12</v>
      </c>
    </row>
    <row r="258" spans="1:14">
      <c r="A258" s="34" t="str">
        <f>'2025 Decline Rates Vertical'!$B258&amp;" "&amp;'2025 Decline Rates Vertical'!$C258</f>
        <v>11 15</v>
      </c>
      <c r="B258" s="49">
        <v>11</v>
      </c>
      <c r="C258" s="50">
        <v>15</v>
      </c>
      <c r="D258" s="51">
        <v>0.34</v>
      </c>
      <c r="F258" s="37" t="str">
        <f>'2025 Decline Rates Vertical'!$G258&amp;" "&amp;'2025 Decline Rates Vertical'!$H258</f>
        <v>31 14</v>
      </c>
      <c r="G258" s="49">
        <v>31</v>
      </c>
      <c r="H258" s="51">
        <v>14</v>
      </c>
      <c r="I258" s="51">
        <v>0.17</v>
      </c>
      <c r="J258" s="44"/>
      <c r="K258" s="49" t="str">
        <f>Table13[[#This Row],[JUR]]&amp;" "&amp;Table13[[#This Row],[FORMATION]]</f>
        <v>31 14</v>
      </c>
      <c r="L258" s="49">
        <v>31</v>
      </c>
      <c r="M258" s="51">
        <v>14</v>
      </c>
      <c r="N258" s="51">
        <v>0.12</v>
      </c>
    </row>
    <row r="259" spans="1:14">
      <c r="A259" s="34" t="str">
        <f>'2025 Decline Rates Vertical'!$B259&amp;" "&amp;'2025 Decline Rates Vertical'!$C259</f>
        <v>11 18</v>
      </c>
      <c r="B259" s="45">
        <v>11</v>
      </c>
      <c r="C259" s="46">
        <v>18</v>
      </c>
      <c r="D259" s="47">
        <v>0.36</v>
      </c>
      <c r="F259" s="37" t="str">
        <f>'2025 Decline Rates Vertical'!$G259&amp;" "&amp;'2025 Decline Rates Vertical'!$H259</f>
        <v>32 14</v>
      </c>
      <c r="G259" s="45">
        <v>32</v>
      </c>
      <c r="H259" s="47">
        <v>14</v>
      </c>
      <c r="I259" s="47">
        <v>0.17</v>
      </c>
      <c r="J259" s="48"/>
      <c r="K259" s="45" t="str">
        <f>Table13[[#This Row],[JUR]]&amp;" "&amp;Table13[[#This Row],[FORMATION]]</f>
        <v>32 14</v>
      </c>
      <c r="L259" s="45">
        <v>32</v>
      </c>
      <c r="M259" s="47">
        <v>14</v>
      </c>
      <c r="N259" s="47">
        <v>0.12</v>
      </c>
    </row>
    <row r="260" spans="1:14">
      <c r="A260" s="34" t="str">
        <f>'2025 Decline Rates Vertical'!$B260&amp;" "&amp;'2025 Decline Rates Vertical'!$C260</f>
        <v>11 21</v>
      </c>
      <c r="B260" s="49">
        <v>11</v>
      </c>
      <c r="C260" s="50">
        <v>21</v>
      </c>
      <c r="D260" s="51">
        <v>0.31</v>
      </c>
      <c r="F260" s="37" t="str">
        <f>'2025 Decline Rates Vertical'!$G260&amp;" "&amp;'2025 Decline Rates Vertical'!$H260</f>
        <v>33 14</v>
      </c>
      <c r="G260" s="49">
        <v>33</v>
      </c>
      <c r="H260" s="51">
        <v>14</v>
      </c>
      <c r="I260" s="51">
        <v>0.17</v>
      </c>
      <c r="J260" s="44"/>
      <c r="K260" s="49" t="str">
        <f>Table13[[#This Row],[JUR]]&amp;" "&amp;Table13[[#This Row],[FORMATION]]</f>
        <v>33 14</v>
      </c>
      <c r="L260" s="49">
        <v>33</v>
      </c>
      <c r="M260" s="51">
        <v>14</v>
      </c>
      <c r="N260" s="51">
        <v>0.12</v>
      </c>
    </row>
    <row r="261" spans="1:14">
      <c r="A261" s="34" t="str">
        <f>'2025 Decline Rates Vertical'!$B261&amp;" "&amp;'2025 Decline Rates Vertical'!$C261</f>
        <v>11 28</v>
      </c>
      <c r="B261" s="45">
        <v>11</v>
      </c>
      <c r="C261" s="46">
        <v>28</v>
      </c>
      <c r="D261" s="47">
        <v>0.34</v>
      </c>
      <c r="F261" s="37" t="str">
        <f>'2025 Decline Rates Vertical'!$G261&amp;" "&amp;'2025 Decline Rates Vertical'!$H261</f>
        <v>34 14</v>
      </c>
      <c r="G261" s="45">
        <v>34</v>
      </c>
      <c r="H261" s="47">
        <v>14</v>
      </c>
      <c r="I261" s="47">
        <v>0.08</v>
      </c>
      <c r="J261" s="48"/>
      <c r="K261" s="45" t="str">
        <f>Table13[[#This Row],[JUR]]&amp;" "&amp;Table13[[#This Row],[FORMATION]]</f>
        <v>34 14</v>
      </c>
      <c r="L261" s="45">
        <v>34</v>
      </c>
      <c r="M261" s="47">
        <v>14</v>
      </c>
      <c r="N261" s="47">
        <v>0.08</v>
      </c>
    </row>
    <row r="262" spans="1:14">
      <c r="A262" s="34" t="str">
        <f>'2025 Decline Rates Vertical'!$B262&amp;" "&amp;'2025 Decline Rates Vertical'!$C262</f>
        <v>11 29</v>
      </c>
      <c r="B262" s="49">
        <v>11</v>
      </c>
      <c r="C262" s="50">
        <v>29</v>
      </c>
      <c r="D262" s="51">
        <v>0.28000000000000003</v>
      </c>
      <c r="F262" s="37" t="str">
        <f>'2025 Decline Rates Vertical'!$G262&amp;" "&amp;'2025 Decline Rates Vertical'!$H262</f>
        <v>36 14</v>
      </c>
      <c r="G262" s="49">
        <v>36</v>
      </c>
      <c r="H262" s="51">
        <v>14</v>
      </c>
      <c r="I262" s="51">
        <v>0.17</v>
      </c>
      <c r="J262" s="44"/>
      <c r="K262" s="49" t="str">
        <f>Table13[[#This Row],[JUR]]&amp;" "&amp;Table13[[#This Row],[FORMATION]]</f>
        <v>36 14</v>
      </c>
      <c r="L262" s="49">
        <v>36</v>
      </c>
      <c r="M262" s="51">
        <v>14</v>
      </c>
      <c r="N262" s="51">
        <v>0.12</v>
      </c>
    </row>
    <row r="263" spans="1:14">
      <c r="A263" s="34" t="str">
        <f>'2025 Decline Rates Vertical'!$B263&amp;" "&amp;'2025 Decline Rates Vertical'!$C263</f>
        <v>11 33</v>
      </c>
      <c r="B263" s="45">
        <v>11</v>
      </c>
      <c r="C263" s="46">
        <v>33</v>
      </c>
      <c r="D263" s="47">
        <v>0.34</v>
      </c>
      <c r="F263" s="37" t="str">
        <f>'2025 Decline Rates Vertical'!$G263&amp;" "&amp;'2025 Decline Rates Vertical'!$H263</f>
        <v>37 14</v>
      </c>
      <c r="G263" s="45">
        <v>37</v>
      </c>
      <c r="H263" s="47">
        <v>14</v>
      </c>
      <c r="I263" s="47">
        <v>0.19</v>
      </c>
      <c r="J263" s="48"/>
      <c r="K263" s="45" t="str">
        <f>Table13[[#This Row],[JUR]]&amp;" "&amp;Table13[[#This Row],[FORMATION]]</f>
        <v>37 14</v>
      </c>
      <c r="L263" s="45">
        <v>37</v>
      </c>
      <c r="M263" s="47">
        <v>14</v>
      </c>
      <c r="N263" s="47">
        <v>0.1</v>
      </c>
    </row>
    <row r="264" spans="1:14">
      <c r="A264" s="34" t="str">
        <f>'2025 Decline Rates Vertical'!$B264&amp;" "&amp;'2025 Decline Rates Vertical'!$C264</f>
        <v>11 34</v>
      </c>
      <c r="B264" s="49">
        <v>11</v>
      </c>
      <c r="C264" s="50">
        <v>34</v>
      </c>
      <c r="D264" s="51">
        <v>0.42</v>
      </c>
      <c r="F264" s="37" t="str">
        <f>'2025 Decline Rates Vertical'!$G264&amp;" "&amp;'2025 Decline Rates Vertical'!$H264</f>
        <v>38 14</v>
      </c>
      <c r="G264" s="49">
        <v>38</v>
      </c>
      <c r="H264" s="51">
        <v>14</v>
      </c>
      <c r="I264" s="51">
        <v>0.17</v>
      </c>
      <c r="J264" s="44"/>
      <c r="K264" s="49" t="str">
        <f>Table13[[#This Row],[JUR]]&amp;" "&amp;Table13[[#This Row],[FORMATION]]</f>
        <v>38 14</v>
      </c>
      <c r="L264" s="49">
        <v>38</v>
      </c>
      <c r="M264" s="51">
        <v>14</v>
      </c>
      <c r="N264" s="51">
        <v>0.12</v>
      </c>
    </row>
    <row r="265" spans="1:14">
      <c r="A265" s="34" t="str">
        <f>'2025 Decline Rates Vertical'!$B265&amp;" "&amp;'2025 Decline Rates Vertical'!$C265</f>
        <v>11 37</v>
      </c>
      <c r="B265" s="45">
        <v>11</v>
      </c>
      <c r="C265" s="46">
        <v>37</v>
      </c>
      <c r="D265" s="47">
        <v>0.49</v>
      </c>
      <c r="F265" s="37" t="str">
        <f>'2025 Decline Rates Vertical'!$G265&amp;" "&amp;'2025 Decline Rates Vertical'!$H265</f>
        <v>39 14</v>
      </c>
      <c r="G265" s="45">
        <v>39</v>
      </c>
      <c r="H265" s="47">
        <v>14</v>
      </c>
      <c r="I265" s="47">
        <v>0.17</v>
      </c>
      <c r="J265" s="48"/>
      <c r="K265" s="45" t="str">
        <f>Table13[[#This Row],[JUR]]&amp;" "&amp;Table13[[#This Row],[FORMATION]]</f>
        <v>39 14</v>
      </c>
      <c r="L265" s="45">
        <v>39</v>
      </c>
      <c r="M265" s="47">
        <v>14</v>
      </c>
      <c r="N265" s="47">
        <v>0.12</v>
      </c>
    </row>
    <row r="266" spans="1:14">
      <c r="A266" s="34" t="str">
        <f>'2025 Decline Rates Vertical'!$B266&amp;" "&amp;'2025 Decline Rates Vertical'!$C266</f>
        <v>11 38</v>
      </c>
      <c r="B266" s="49">
        <v>11</v>
      </c>
      <c r="C266" s="50">
        <v>38</v>
      </c>
      <c r="D266" s="51">
        <v>0.38</v>
      </c>
      <c r="F266" s="37" t="str">
        <f>'2025 Decline Rates Vertical'!$G266&amp;" "&amp;'2025 Decline Rates Vertical'!$H266</f>
        <v>42 14</v>
      </c>
      <c r="G266" s="49">
        <v>42</v>
      </c>
      <c r="H266" s="51">
        <v>14</v>
      </c>
      <c r="I266" s="51">
        <v>0.17</v>
      </c>
      <c r="J266" s="44"/>
      <c r="K266" s="49" t="str">
        <f>Table13[[#This Row],[JUR]]&amp;" "&amp;Table13[[#This Row],[FORMATION]]</f>
        <v>42 14</v>
      </c>
      <c r="L266" s="49">
        <v>42</v>
      </c>
      <c r="M266" s="51">
        <v>14</v>
      </c>
      <c r="N266" s="51">
        <v>0.12</v>
      </c>
    </row>
    <row r="267" spans="1:14">
      <c r="A267" s="34" t="str">
        <f>'2025 Decline Rates Vertical'!$B267&amp;" "&amp;'2025 Decline Rates Vertical'!$C267</f>
        <v>11 40</v>
      </c>
      <c r="B267" s="45">
        <v>11</v>
      </c>
      <c r="C267" s="46">
        <v>40</v>
      </c>
      <c r="D267" s="47">
        <v>0.46</v>
      </c>
      <c r="F267" s="37" t="str">
        <f>'2025 Decline Rates Vertical'!$G267&amp;" "&amp;'2025 Decline Rates Vertical'!$H267</f>
        <v>43 14</v>
      </c>
      <c r="G267" s="45">
        <v>43</v>
      </c>
      <c r="H267" s="47">
        <v>14</v>
      </c>
      <c r="I267" s="47">
        <v>0.19</v>
      </c>
      <c r="J267" s="48"/>
      <c r="K267" s="45" t="str">
        <f>Table13[[#This Row],[JUR]]&amp;" "&amp;Table13[[#This Row],[FORMATION]]</f>
        <v>43 14</v>
      </c>
      <c r="L267" s="45">
        <v>43</v>
      </c>
      <c r="M267" s="47">
        <v>14</v>
      </c>
      <c r="N267" s="47">
        <v>0.1</v>
      </c>
    </row>
    <row r="268" spans="1:14">
      <c r="A268" s="34" t="str">
        <f>'2025 Decline Rates Vertical'!$B268&amp;" "&amp;'2025 Decline Rates Vertical'!$C268</f>
        <v>11 50</v>
      </c>
      <c r="B268" s="49">
        <v>11</v>
      </c>
      <c r="C268" s="50">
        <v>50</v>
      </c>
      <c r="D268" s="51">
        <v>0.28000000000000003</v>
      </c>
      <c r="F268" s="37" t="str">
        <f>'2025 Decline Rates Vertical'!$G268&amp;" "&amp;'2025 Decline Rates Vertical'!$H268</f>
        <v>45 14</v>
      </c>
      <c r="G268" s="49">
        <v>45</v>
      </c>
      <c r="H268" s="51">
        <v>14</v>
      </c>
      <c r="I268" s="51">
        <v>0.17</v>
      </c>
      <c r="J268" s="44"/>
      <c r="K268" s="49" t="str">
        <f>Table13[[#This Row],[JUR]]&amp;" "&amp;Table13[[#This Row],[FORMATION]]</f>
        <v>45 14</v>
      </c>
      <c r="L268" s="49">
        <v>45</v>
      </c>
      <c r="M268" s="51">
        <v>14</v>
      </c>
      <c r="N268" s="51">
        <v>0.12</v>
      </c>
    </row>
    <row r="269" spans="1:14">
      <c r="A269" s="34" t="str">
        <f>'2025 Decline Rates Vertical'!$B269&amp;" "&amp;'2025 Decline Rates Vertical'!$C269</f>
        <v>11 57</v>
      </c>
      <c r="B269" s="45">
        <v>11</v>
      </c>
      <c r="C269" s="46">
        <v>57</v>
      </c>
      <c r="D269" s="47">
        <v>0.39</v>
      </c>
      <c r="F269" s="37" t="str">
        <f>'2025 Decline Rates Vertical'!$G269&amp;" "&amp;'2025 Decline Rates Vertical'!$H269</f>
        <v>46 14</v>
      </c>
      <c r="G269" s="45">
        <v>46</v>
      </c>
      <c r="H269" s="47">
        <v>14</v>
      </c>
      <c r="I269" s="47">
        <v>0.17</v>
      </c>
      <c r="J269" s="48"/>
      <c r="K269" s="45" t="str">
        <f>Table13[[#This Row],[JUR]]&amp;" "&amp;Table13[[#This Row],[FORMATION]]</f>
        <v>46 14</v>
      </c>
      <c r="L269" s="45">
        <v>46</v>
      </c>
      <c r="M269" s="47">
        <v>14</v>
      </c>
      <c r="N269" s="47">
        <v>0.12</v>
      </c>
    </row>
    <row r="270" spans="1:14">
      <c r="A270" s="34" t="str">
        <f>'2025 Decline Rates Vertical'!$B270&amp;" "&amp;'2025 Decline Rates Vertical'!$C270</f>
        <v>11 58</v>
      </c>
      <c r="B270" s="49">
        <v>11</v>
      </c>
      <c r="C270" s="50">
        <v>58</v>
      </c>
      <c r="D270" s="51">
        <v>0.35</v>
      </c>
      <c r="F270" s="37" t="str">
        <f>'2025 Decline Rates Vertical'!$G270&amp;" "&amp;'2025 Decline Rates Vertical'!$H270</f>
        <v>47 14</v>
      </c>
      <c r="G270" s="49">
        <v>47</v>
      </c>
      <c r="H270" s="51">
        <v>14</v>
      </c>
      <c r="I270" s="51">
        <v>0.17</v>
      </c>
      <c r="J270" s="44"/>
      <c r="K270" s="49" t="str">
        <f>Table13[[#This Row],[JUR]]&amp;" "&amp;Table13[[#This Row],[FORMATION]]</f>
        <v>47 14</v>
      </c>
      <c r="L270" s="49">
        <v>47</v>
      </c>
      <c r="M270" s="51">
        <v>14</v>
      </c>
      <c r="N270" s="51">
        <v>0.12</v>
      </c>
    </row>
    <row r="271" spans="1:14">
      <c r="A271" s="34" t="str">
        <f>'2025 Decline Rates Vertical'!$B271&amp;" "&amp;'2025 Decline Rates Vertical'!$C271</f>
        <v>11 59</v>
      </c>
      <c r="B271" s="45">
        <v>11</v>
      </c>
      <c r="C271" s="46">
        <v>59</v>
      </c>
      <c r="D271" s="47">
        <v>0.39</v>
      </c>
      <c r="F271" s="37" t="str">
        <f>'2025 Decline Rates Vertical'!$G271&amp;" "&amp;'2025 Decline Rates Vertical'!$H271</f>
        <v>49 14</v>
      </c>
      <c r="G271" s="45">
        <v>49</v>
      </c>
      <c r="H271" s="47">
        <v>14</v>
      </c>
      <c r="I271" s="47">
        <v>0.17</v>
      </c>
      <c r="J271" s="48"/>
      <c r="K271" s="45" t="str">
        <f>Table13[[#This Row],[JUR]]&amp;" "&amp;Table13[[#This Row],[FORMATION]]</f>
        <v>49 14</v>
      </c>
      <c r="L271" s="45">
        <v>49</v>
      </c>
      <c r="M271" s="47">
        <v>14</v>
      </c>
      <c r="N271" s="47">
        <v>0.12</v>
      </c>
    </row>
    <row r="272" spans="1:14">
      <c r="A272" s="34" t="str">
        <f>'2025 Decline Rates Vertical'!$B272&amp;" "&amp;'2025 Decline Rates Vertical'!$C272</f>
        <v>11 60</v>
      </c>
      <c r="B272" s="49">
        <v>11</v>
      </c>
      <c r="C272" s="50">
        <v>60</v>
      </c>
      <c r="D272" s="51">
        <v>0.39</v>
      </c>
      <c r="F272" s="37" t="str">
        <f>'2025 Decline Rates Vertical'!$G272&amp;" "&amp;'2025 Decline Rates Vertical'!$H272</f>
        <v>51 14</v>
      </c>
      <c r="G272" s="49">
        <v>51</v>
      </c>
      <c r="H272" s="51">
        <v>14</v>
      </c>
      <c r="I272" s="51">
        <v>0.08</v>
      </c>
      <c r="J272" s="44"/>
      <c r="K272" s="49" t="str">
        <f>Table13[[#This Row],[JUR]]&amp;" "&amp;Table13[[#This Row],[FORMATION]]</f>
        <v>51 14</v>
      </c>
      <c r="L272" s="49">
        <v>51</v>
      </c>
      <c r="M272" s="51">
        <v>14</v>
      </c>
      <c r="N272" s="51">
        <v>0.08</v>
      </c>
    </row>
    <row r="273" spans="1:14">
      <c r="A273" s="34" t="str">
        <f>'2025 Decline Rates Vertical'!$B273&amp;" "&amp;'2025 Decline Rates Vertical'!$C273</f>
        <v>11 61</v>
      </c>
      <c r="B273" s="45">
        <v>11</v>
      </c>
      <c r="C273" s="46">
        <v>61</v>
      </c>
      <c r="D273" s="47">
        <v>0.35</v>
      </c>
      <c r="F273" s="37" t="str">
        <f>'2025 Decline Rates Vertical'!$G273&amp;" "&amp;'2025 Decline Rates Vertical'!$H273</f>
        <v>54 14</v>
      </c>
      <c r="G273" s="45">
        <v>54</v>
      </c>
      <c r="H273" s="47">
        <v>14</v>
      </c>
      <c r="I273" s="47">
        <v>0.19</v>
      </c>
      <c r="J273" s="48"/>
      <c r="K273" s="45" t="str">
        <f>Table13[[#This Row],[JUR]]&amp;" "&amp;Table13[[#This Row],[FORMATION]]</f>
        <v>54 14</v>
      </c>
      <c r="L273" s="45">
        <v>54</v>
      </c>
      <c r="M273" s="47">
        <v>14</v>
      </c>
      <c r="N273" s="47">
        <v>0.1</v>
      </c>
    </row>
    <row r="274" spans="1:14">
      <c r="A274" s="34" t="str">
        <f>'2025 Decline Rates Vertical'!$B274&amp;" "&amp;'2025 Decline Rates Vertical'!$C274</f>
        <v>11 62</v>
      </c>
      <c r="B274" s="49">
        <v>11</v>
      </c>
      <c r="C274" s="50">
        <v>62</v>
      </c>
      <c r="D274" s="51">
        <v>0.28000000000000003</v>
      </c>
      <c r="F274" s="37" t="str">
        <f>'2025 Decline Rates Vertical'!$G274&amp;" "&amp;'2025 Decline Rates Vertical'!$H274</f>
        <v>1 15</v>
      </c>
      <c r="G274" s="49">
        <v>1</v>
      </c>
      <c r="H274" s="51">
        <v>15</v>
      </c>
      <c r="I274" s="51">
        <v>0.17</v>
      </c>
      <c r="J274" s="44"/>
      <c r="K274" s="49" t="str">
        <f>Table13[[#This Row],[JUR]]&amp;" "&amp;Table13[[#This Row],[FORMATION]]</f>
        <v>1 15</v>
      </c>
      <c r="L274" s="49">
        <v>1</v>
      </c>
      <c r="M274" s="51">
        <v>15</v>
      </c>
      <c r="N274" s="51">
        <v>0.14000000000000001</v>
      </c>
    </row>
    <row r="275" spans="1:14">
      <c r="A275" s="34" t="str">
        <f>'2025 Decline Rates Vertical'!$B275&amp;" "&amp;'2025 Decline Rates Vertical'!$C275</f>
        <v>11 63</v>
      </c>
      <c r="B275" s="45">
        <v>11</v>
      </c>
      <c r="C275" s="46">
        <v>63</v>
      </c>
      <c r="D275" s="47">
        <v>0.3</v>
      </c>
      <c r="F275" s="37" t="str">
        <f>'2025 Decline Rates Vertical'!$G275&amp;" "&amp;'2025 Decline Rates Vertical'!$H275</f>
        <v>5 15</v>
      </c>
      <c r="G275" s="45">
        <v>5</v>
      </c>
      <c r="H275" s="47">
        <v>15</v>
      </c>
      <c r="I275" s="47">
        <v>0.16</v>
      </c>
      <c r="J275" s="48"/>
      <c r="K275" s="45" t="str">
        <f>Table13[[#This Row],[JUR]]&amp;" "&amp;Table13[[#This Row],[FORMATION]]</f>
        <v>5 15</v>
      </c>
      <c r="L275" s="45">
        <v>5</v>
      </c>
      <c r="M275" s="47">
        <v>15</v>
      </c>
      <c r="N275" s="47">
        <v>0.06</v>
      </c>
    </row>
    <row r="276" spans="1:14">
      <c r="A276" s="34" t="str">
        <f>'2025 Decline Rates Vertical'!$B276&amp;" "&amp;'2025 Decline Rates Vertical'!$C276</f>
        <v>11 64</v>
      </c>
      <c r="B276" s="49">
        <v>11</v>
      </c>
      <c r="C276" s="50">
        <v>64</v>
      </c>
      <c r="D276" s="51">
        <v>0.28000000000000003</v>
      </c>
      <c r="F276" s="37" t="str">
        <f>'2025 Decline Rates Vertical'!$G276&amp;" "&amp;'2025 Decline Rates Vertical'!$H276</f>
        <v>9 15</v>
      </c>
      <c r="G276" s="49">
        <v>9</v>
      </c>
      <c r="H276" s="51">
        <v>15</v>
      </c>
      <c r="I276" s="51">
        <v>0.17</v>
      </c>
      <c r="J276" s="44"/>
      <c r="K276" s="49" t="str">
        <f>Table13[[#This Row],[JUR]]&amp;" "&amp;Table13[[#This Row],[FORMATION]]</f>
        <v>9 15</v>
      </c>
      <c r="L276" s="49">
        <v>9</v>
      </c>
      <c r="M276" s="51">
        <v>15</v>
      </c>
      <c r="N276" s="51">
        <v>0.14000000000000001</v>
      </c>
    </row>
    <row r="277" spans="1:14">
      <c r="A277" s="34" t="str">
        <f>'2025 Decline Rates Vertical'!$B277&amp;" "&amp;'2025 Decline Rates Vertical'!$C277</f>
        <v>11 65</v>
      </c>
      <c r="B277" s="45">
        <v>11</v>
      </c>
      <c r="C277" s="46">
        <v>65</v>
      </c>
      <c r="D277" s="47">
        <v>0.37</v>
      </c>
      <c r="F277" s="37" t="str">
        <f>'2025 Decline Rates Vertical'!$G277&amp;" "&amp;'2025 Decline Rates Vertical'!$H277</f>
        <v>11 15</v>
      </c>
      <c r="G277" s="45">
        <v>11</v>
      </c>
      <c r="H277" s="47">
        <v>15</v>
      </c>
      <c r="I277" s="47">
        <v>0.17</v>
      </c>
      <c r="J277" s="48"/>
      <c r="K277" s="45" t="str">
        <f>Table13[[#This Row],[JUR]]&amp;" "&amp;Table13[[#This Row],[FORMATION]]</f>
        <v>11 15</v>
      </c>
      <c r="L277" s="45">
        <v>11</v>
      </c>
      <c r="M277" s="47">
        <v>15</v>
      </c>
      <c r="N277" s="47">
        <v>0.14000000000000001</v>
      </c>
    </row>
    <row r="278" spans="1:14">
      <c r="A278" s="34" t="str">
        <f>'2025 Decline Rates Vertical'!$B278&amp;" "&amp;'2025 Decline Rates Vertical'!$C278</f>
        <v>11 66</v>
      </c>
      <c r="B278" s="49">
        <v>11</v>
      </c>
      <c r="C278" s="50">
        <v>66</v>
      </c>
      <c r="D278" s="51">
        <v>0.28999999999999998</v>
      </c>
      <c r="F278" s="37" t="str">
        <f>'2025 Decline Rates Vertical'!$G278&amp;" "&amp;'2025 Decline Rates Vertical'!$H278</f>
        <v>15 15</v>
      </c>
      <c r="G278" s="49">
        <v>15</v>
      </c>
      <c r="H278" s="51">
        <v>15</v>
      </c>
      <c r="I278" s="51">
        <v>0.16</v>
      </c>
      <c r="J278" s="44"/>
      <c r="K278" s="49" t="str">
        <f>Table13[[#This Row],[JUR]]&amp;" "&amp;Table13[[#This Row],[FORMATION]]</f>
        <v>15 15</v>
      </c>
      <c r="L278" s="49">
        <v>15</v>
      </c>
      <c r="M278" s="51">
        <v>15</v>
      </c>
      <c r="N278" s="51">
        <v>0.06</v>
      </c>
    </row>
    <row r="279" spans="1:14">
      <c r="A279" s="34" t="str">
        <f>'2025 Decline Rates Vertical'!$B279&amp;" "&amp;'2025 Decline Rates Vertical'!$C279</f>
        <v>11 67</v>
      </c>
      <c r="B279" s="45">
        <v>11</v>
      </c>
      <c r="C279" s="46">
        <v>67</v>
      </c>
      <c r="D279" s="47">
        <v>0.38</v>
      </c>
      <c r="F279" s="37" t="str">
        <f>'2025 Decline Rates Vertical'!$G279&amp;" "&amp;'2025 Decline Rates Vertical'!$H279</f>
        <v>17 15</v>
      </c>
      <c r="G279" s="45">
        <v>17</v>
      </c>
      <c r="H279" s="47">
        <v>15</v>
      </c>
      <c r="I279" s="47">
        <v>0.17</v>
      </c>
      <c r="J279" s="48"/>
      <c r="K279" s="45" t="str">
        <f>Table13[[#This Row],[JUR]]&amp;" "&amp;Table13[[#This Row],[FORMATION]]</f>
        <v>17 15</v>
      </c>
      <c r="L279" s="45">
        <v>17</v>
      </c>
      <c r="M279" s="47">
        <v>15</v>
      </c>
      <c r="N279" s="47">
        <v>0.14000000000000001</v>
      </c>
    </row>
    <row r="280" spans="1:14">
      <c r="A280" s="34" t="str">
        <f>'2025 Decline Rates Vertical'!$B280&amp;" "&amp;'2025 Decline Rates Vertical'!$C280</f>
        <v>11 68</v>
      </c>
      <c r="B280" s="49">
        <v>11</v>
      </c>
      <c r="C280" s="50">
        <v>68</v>
      </c>
      <c r="D280" s="51">
        <v>0.3</v>
      </c>
      <c r="F280" s="37" t="str">
        <f>'2025 Decline Rates Vertical'!$G280&amp;" "&amp;'2025 Decline Rates Vertical'!$H280</f>
        <v>21 15</v>
      </c>
      <c r="G280" s="49">
        <v>21</v>
      </c>
      <c r="H280" s="51">
        <v>15</v>
      </c>
      <c r="I280" s="51">
        <v>0.17</v>
      </c>
      <c r="J280" s="44"/>
      <c r="K280" s="49" t="str">
        <f>Table13[[#This Row],[JUR]]&amp;" "&amp;Table13[[#This Row],[FORMATION]]</f>
        <v>21 15</v>
      </c>
      <c r="L280" s="49">
        <v>21</v>
      </c>
      <c r="M280" s="51">
        <v>15</v>
      </c>
      <c r="N280" s="51">
        <v>0.14000000000000001</v>
      </c>
    </row>
    <row r="281" spans="1:14">
      <c r="A281" s="34" t="str">
        <f>'2025 Decline Rates Vertical'!$B281&amp;" "&amp;'2025 Decline Rates Vertical'!$C281</f>
        <v>11 69</v>
      </c>
      <c r="B281" s="45">
        <v>11</v>
      </c>
      <c r="C281" s="46">
        <v>69</v>
      </c>
      <c r="D281" s="47">
        <v>0.42</v>
      </c>
      <c r="F281" s="37" t="str">
        <f>'2025 Decline Rates Vertical'!$G281&amp;" "&amp;'2025 Decline Rates Vertical'!$H281</f>
        <v>24 15</v>
      </c>
      <c r="G281" s="45">
        <v>24</v>
      </c>
      <c r="H281" s="47">
        <v>15</v>
      </c>
      <c r="I281" s="47">
        <v>0.17</v>
      </c>
      <c r="J281" s="48"/>
      <c r="K281" s="45" t="str">
        <f>Table13[[#This Row],[JUR]]&amp;" "&amp;Table13[[#This Row],[FORMATION]]</f>
        <v>24 15</v>
      </c>
      <c r="L281" s="45">
        <v>24</v>
      </c>
      <c r="M281" s="47">
        <v>15</v>
      </c>
      <c r="N281" s="47">
        <v>0.14000000000000001</v>
      </c>
    </row>
    <row r="282" spans="1:14">
      <c r="A282" s="34" t="str">
        <f>'2025 Decline Rates Vertical'!$B282&amp;" "&amp;'2025 Decline Rates Vertical'!$C282</f>
        <v>11 70</v>
      </c>
      <c r="B282" s="49">
        <v>11</v>
      </c>
      <c r="C282" s="50">
        <v>70</v>
      </c>
      <c r="D282" s="51">
        <v>0.4</v>
      </c>
      <c r="F282" s="37" t="str">
        <f>'2025 Decline Rates Vertical'!$G282&amp;" "&amp;'2025 Decline Rates Vertical'!$H282</f>
        <v>25 15</v>
      </c>
      <c r="G282" s="49">
        <v>25</v>
      </c>
      <c r="H282" s="51">
        <v>15</v>
      </c>
      <c r="I282" s="51">
        <v>0.16</v>
      </c>
      <c r="J282" s="44"/>
      <c r="K282" s="49" t="str">
        <f>Table13[[#This Row],[JUR]]&amp;" "&amp;Table13[[#This Row],[FORMATION]]</f>
        <v>25 15</v>
      </c>
      <c r="L282" s="49">
        <v>25</v>
      </c>
      <c r="M282" s="51">
        <v>15</v>
      </c>
      <c r="N282" s="51">
        <v>0.06</v>
      </c>
    </row>
    <row r="283" spans="1:14">
      <c r="A283" s="34" t="str">
        <f>'2025 Decline Rates Vertical'!$B283&amp;" "&amp;'2025 Decline Rates Vertical'!$C283</f>
        <v>11 71</v>
      </c>
      <c r="B283" s="45">
        <v>11</v>
      </c>
      <c r="C283" s="46">
        <v>71</v>
      </c>
      <c r="D283" s="47">
        <v>0.24</v>
      </c>
      <c r="F283" s="37" t="str">
        <f>'2025 Decline Rates Vertical'!$G283&amp;" "&amp;'2025 Decline Rates Vertical'!$H283</f>
        <v>31 15</v>
      </c>
      <c r="G283" s="45">
        <v>31</v>
      </c>
      <c r="H283" s="47">
        <v>15</v>
      </c>
      <c r="I283" s="47">
        <v>0.17</v>
      </c>
      <c r="J283" s="48"/>
      <c r="K283" s="45" t="str">
        <f>Table13[[#This Row],[JUR]]&amp;" "&amp;Table13[[#This Row],[FORMATION]]</f>
        <v>31 15</v>
      </c>
      <c r="L283" s="45">
        <v>31</v>
      </c>
      <c r="M283" s="47">
        <v>15</v>
      </c>
      <c r="N283" s="47">
        <v>0.14000000000000001</v>
      </c>
    </row>
    <row r="284" spans="1:14">
      <c r="A284" s="34" t="str">
        <f>'2025 Decline Rates Vertical'!$B284&amp;" "&amp;'2025 Decline Rates Vertical'!$C284</f>
        <v>11 72</v>
      </c>
      <c r="B284" s="49">
        <v>11</v>
      </c>
      <c r="C284" s="50">
        <v>72</v>
      </c>
      <c r="D284" s="51">
        <v>0.42</v>
      </c>
      <c r="F284" s="37" t="str">
        <f>'2025 Decline Rates Vertical'!$G284&amp;" "&amp;'2025 Decline Rates Vertical'!$H284</f>
        <v>35 15</v>
      </c>
      <c r="G284" s="49">
        <v>35</v>
      </c>
      <c r="H284" s="51">
        <v>15</v>
      </c>
      <c r="I284" s="51">
        <v>0.16</v>
      </c>
      <c r="J284" s="44"/>
      <c r="K284" s="49" t="str">
        <f>Table13[[#This Row],[JUR]]&amp;" "&amp;Table13[[#This Row],[FORMATION]]</f>
        <v>35 15</v>
      </c>
      <c r="L284" s="49">
        <v>35</v>
      </c>
      <c r="M284" s="51">
        <v>15</v>
      </c>
      <c r="N284" s="51">
        <v>0.06</v>
      </c>
    </row>
    <row r="285" spans="1:14">
      <c r="A285" s="34" t="str">
        <f>'2025 Decline Rates Vertical'!$B285&amp;" "&amp;'2025 Decline Rates Vertical'!$C285</f>
        <v>11 73</v>
      </c>
      <c r="B285" s="45">
        <v>11</v>
      </c>
      <c r="C285" s="46">
        <v>73</v>
      </c>
      <c r="D285" s="47">
        <v>0.38</v>
      </c>
      <c r="F285" s="37" t="str">
        <f>'2025 Decline Rates Vertical'!$G285&amp;" "&amp;'2025 Decline Rates Vertical'!$H285</f>
        <v>46 15</v>
      </c>
      <c r="G285" s="45">
        <v>46</v>
      </c>
      <c r="H285" s="47">
        <v>15</v>
      </c>
      <c r="I285" s="47">
        <v>0.17</v>
      </c>
      <c r="J285" s="48"/>
      <c r="K285" s="45" t="str">
        <f>Table13[[#This Row],[JUR]]&amp;" "&amp;Table13[[#This Row],[FORMATION]]</f>
        <v>46 15</v>
      </c>
      <c r="L285" s="45">
        <v>46</v>
      </c>
      <c r="M285" s="47">
        <v>15</v>
      </c>
      <c r="N285" s="47">
        <v>0.14000000000000001</v>
      </c>
    </row>
    <row r="286" spans="1:14">
      <c r="A286" s="34" t="str">
        <f>'2025 Decline Rates Vertical'!$B286&amp;" "&amp;'2025 Decline Rates Vertical'!$C286</f>
        <v>11 74</v>
      </c>
      <c r="B286" s="49">
        <v>11</v>
      </c>
      <c r="C286" s="50">
        <v>74</v>
      </c>
      <c r="D286" s="51">
        <v>0.43</v>
      </c>
      <c r="F286" s="37" t="str">
        <f>'2025 Decline Rates Vertical'!$G286&amp;" "&amp;'2025 Decline Rates Vertical'!$H286</f>
        <v>48 15</v>
      </c>
      <c r="G286" s="49">
        <v>48</v>
      </c>
      <c r="H286" s="51">
        <v>15</v>
      </c>
      <c r="I286" s="51">
        <v>0.16</v>
      </c>
      <c r="J286" s="44"/>
      <c r="K286" s="49" t="str">
        <f>Table13[[#This Row],[JUR]]&amp;" "&amp;Table13[[#This Row],[FORMATION]]</f>
        <v>48 15</v>
      </c>
      <c r="L286" s="49">
        <v>48</v>
      </c>
      <c r="M286" s="51">
        <v>15</v>
      </c>
      <c r="N286" s="51">
        <v>0.06</v>
      </c>
    </row>
    <row r="287" spans="1:14">
      <c r="A287" s="34" t="str">
        <f>'2025 Decline Rates Vertical'!$B287&amp;" "&amp;'2025 Decline Rates Vertical'!$C287</f>
        <v>11 75</v>
      </c>
      <c r="B287" s="45">
        <v>11</v>
      </c>
      <c r="C287" s="46">
        <v>75</v>
      </c>
      <c r="D287" s="47">
        <v>0.6</v>
      </c>
      <c r="F287" s="37" t="str">
        <f>'2025 Decline Rates Vertical'!$G287&amp;" "&amp;'2025 Decline Rates Vertical'!$H287</f>
        <v>49 15</v>
      </c>
      <c r="G287" s="45">
        <v>49</v>
      </c>
      <c r="H287" s="47">
        <v>15</v>
      </c>
      <c r="I287" s="47">
        <v>0.17</v>
      </c>
      <c r="J287" s="48"/>
      <c r="K287" s="45" t="str">
        <f>Table13[[#This Row],[JUR]]&amp;" "&amp;Table13[[#This Row],[FORMATION]]</f>
        <v>49 15</v>
      </c>
      <c r="L287" s="45">
        <v>49</v>
      </c>
      <c r="M287" s="47">
        <v>15</v>
      </c>
      <c r="N287" s="47">
        <v>0.14000000000000001</v>
      </c>
    </row>
    <row r="288" spans="1:14">
      <c r="A288" s="34" t="str">
        <f>'2025 Decline Rates Vertical'!$B288&amp;" "&amp;'2025 Decline Rates Vertical'!$C288</f>
        <v>11 76</v>
      </c>
      <c r="B288" s="49">
        <v>11</v>
      </c>
      <c r="C288" s="50">
        <v>76</v>
      </c>
      <c r="D288" s="51">
        <v>0.46</v>
      </c>
      <c r="F288" s="37" t="str">
        <f>'2025 Decline Rates Vertical'!$G288&amp;" "&amp;'2025 Decline Rates Vertical'!$H288</f>
        <v>52 15</v>
      </c>
      <c r="G288" s="49">
        <v>52</v>
      </c>
      <c r="H288" s="51">
        <v>15</v>
      </c>
      <c r="I288" s="51">
        <v>0.16</v>
      </c>
      <c r="J288" s="44"/>
      <c r="K288" s="49" t="str">
        <f>Table13[[#This Row],[JUR]]&amp;" "&amp;Table13[[#This Row],[FORMATION]]</f>
        <v>52 15</v>
      </c>
      <c r="L288" s="49">
        <v>52</v>
      </c>
      <c r="M288" s="51">
        <v>15</v>
      </c>
      <c r="N288" s="51">
        <v>0.06</v>
      </c>
    </row>
    <row r="289" spans="1:14">
      <c r="A289" s="34" t="str">
        <f>'2025 Decline Rates Vertical'!$B289&amp;" "&amp;'2025 Decline Rates Vertical'!$C289</f>
        <v>11 77</v>
      </c>
      <c r="B289" s="45">
        <v>11</v>
      </c>
      <c r="C289" s="46">
        <v>77</v>
      </c>
      <c r="D289" s="47">
        <v>0.35</v>
      </c>
      <c r="F289" s="37" t="str">
        <f>'2025 Decline Rates Vertical'!$G289&amp;" "&amp;'2025 Decline Rates Vertical'!$H289</f>
        <v>4 16</v>
      </c>
      <c r="G289" s="45">
        <v>4</v>
      </c>
      <c r="H289" s="47">
        <v>16</v>
      </c>
      <c r="I289" s="47">
        <v>0.16</v>
      </c>
      <c r="J289" s="48"/>
      <c r="K289" s="45" t="str">
        <f>Table13[[#This Row],[JUR]]&amp;" "&amp;Table13[[#This Row],[FORMATION]]</f>
        <v>4 16</v>
      </c>
      <c r="L289" s="45">
        <v>4</v>
      </c>
      <c r="M289" s="47">
        <v>16</v>
      </c>
      <c r="N289" s="47">
        <v>0.12</v>
      </c>
    </row>
    <row r="290" spans="1:14">
      <c r="A290" s="34" t="str">
        <f>'2025 Decline Rates Vertical'!$B290&amp;" "&amp;'2025 Decline Rates Vertical'!$C290</f>
        <v>11 78</v>
      </c>
      <c r="B290" s="49">
        <v>11</v>
      </c>
      <c r="C290" s="50">
        <v>78</v>
      </c>
      <c r="D290" s="51">
        <v>0.45</v>
      </c>
      <c r="F290" s="37" t="str">
        <f>'2025 Decline Rates Vertical'!$G290&amp;" "&amp;'2025 Decline Rates Vertical'!$H290</f>
        <v>8 16</v>
      </c>
      <c r="G290" s="49">
        <v>8</v>
      </c>
      <c r="H290" s="51">
        <v>16</v>
      </c>
      <c r="I290" s="51">
        <v>0.16</v>
      </c>
      <c r="J290" s="44"/>
      <c r="K290" s="49" t="str">
        <f>Table13[[#This Row],[JUR]]&amp;" "&amp;Table13[[#This Row],[FORMATION]]</f>
        <v>8 16</v>
      </c>
      <c r="L290" s="49">
        <v>8</v>
      </c>
      <c r="M290" s="51">
        <v>16</v>
      </c>
      <c r="N290" s="51">
        <v>0.12</v>
      </c>
    </row>
    <row r="291" spans="1:14">
      <c r="A291" s="34" t="str">
        <f>'2025 Decline Rates Vertical'!$B291&amp;" "&amp;'2025 Decline Rates Vertical'!$C291</f>
        <v>11 79</v>
      </c>
      <c r="B291" s="45">
        <v>11</v>
      </c>
      <c r="C291" s="46">
        <v>79</v>
      </c>
      <c r="D291" s="47">
        <v>0.44</v>
      </c>
      <c r="F291" s="37" t="str">
        <f>'2025 Decline Rates Vertical'!$G291&amp;" "&amp;'2025 Decline Rates Vertical'!$H291</f>
        <v>10 16</v>
      </c>
      <c r="G291" s="45">
        <v>10</v>
      </c>
      <c r="H291" s="47">
        <v>16</v>
      </c>
      <c r="I291" s="47">
        <v>0.16</v>
      </c>
      <c r="J291" s="48"/>
      <c r="K291" s="45" t="str">
        <f>Table13[[#This Row],[JUR]]&amp;" "&amp;Table13[[#This Row],[FORMATION]]</f>
        <v>10 16</v>
      </c>
      <c r="L291" s="45">
        <v>10</v>
      </c>
      <c r="M291" s="47">
        <v>16</v>
      </c>
      <c r="N291" s="47">
        <v>0.12</v>
      </c>
    </row>
    <row r="292" spans="1:14">
      <c r="A292" s="34" t="str">
        <f>'2025 Decline Rates Vertical'!$B292&amp;" "&amp;'2025 Decline Rates Vertical'!$C292</f>
        <v>11 80</v>
      </c>
      <c r="B292" s="49">
        <v>11</v>
      </c>
      <c r="C292" s="50">
        <v>80</v>
      </c>
      <c r="D292" s="51">
        <v>0.3</v>
      </c>
      <c r="F292" s="37" t="str">
        <f>'2025 Decline Rates Vertical'!$G292&amp;" "&amp;'2025 Decline Rates Vertical'!$H292</f>
        <v>34 16</v>
      </c>
      <c r="G292" s="49">
        <v>34</v>
      </c>
      <c r="H292" s="51">
        <v>16</v>
      </c>
      <c r="I292" s="51">
        <v>0.16</v>
      </c>
      <c r="J292" s="44"/>
      <c r="K292" s="49" t="str">
        <f>Table13[[#This Row],[JUR]]&amp;" "&amp;Table13[[#This Row],[FORMATION]]</f>
        <v>34 16</v>
      </c>
      <c r="L292" s="49">
        <v>34</v>
      </c>
      <c r="M292" s="51">
        <v>16</v>
      </c>
      <c r="N292" s="51">
        <v>0.12</v>
      </c>
    </row>
    <row r="293" spans="1:14">
      <c r="A293" s="34" t="str">
        <f>'2025 Decline Rates Vertical'!$B293&amp;" "&amp;'2025 Decline Rates Vertical'!$C293</f>
        <v>11 81</v>
      </c>
      <c r="B293" s="45">
        <v>11</v>
      </c>
      <c r="C293" s="46">
        <v>81</v>
      </c>
      <c r="D293" s="47">
        <v>0.39</v>
      </c>
      <c r="F293" s="37" t="str">
        <f>'2025 Decline Rates Vertical'!$G293&amp;" "&amp;'2025 Decline Rates Vertical'!$H293</f>
        <v>51 16</v>
      </c>
      <c r="G293" s="45">
        <v>51</v>
      </c>
      <c r="H293" s="47">
        <v>16</v>
      </c>
      <c r="I293" s="47">
        <v>0.16</v>
      </c>
      <c r="J293" s="48"/>
      <c r="K293" s="45" t="str">
        <f>Table13[[#This Row],[JUR]]&amp;" "&amp;Table13[[#This Row],[FORMATION]]</f>
        <v>51 16</v>
      </c>
      <c r="L293" s="45">
        <v>51</v>
      </c>
      <c r="M293" s="47">
        <v>16</v>
      </c>
      <c r="N293" s="47">
        <v>0.12</v>
      </c>
    </row>
    <row r="294" spans="1:14">
      <c r="A294" s="34" t="str">
        <f>'2025 Decline Rates Vertical'!$B294&amp;" "&amp;'2025 Decline Rates Vertical'!$C294</f>
        <v>11 82</v>
      </c>
      <c r="B294" s="49">
        <v>11</v>
      </c>
      <c r="C294" s="50">
        <v>82</v>
      </c>
      <c r="D294" s="51">
        <v>0.47</v>
      </c>
      <c r="F294" s="37" t="str">
        <f>'2025 Decline Rates Vertical'!$G294&amp;" "&amp;'2025 Decline Rates Vertical'!$H294</f>
        <v>4 17</v>
      </c>
      <c r="G294" s="49">
        <v>4</v>
      </c>
      <c r="H294" s="51">
        <v>17</v>
      </c>
      <c r="I294" s="51">
        <v>7.0000000000000007E-2</v>
      </c>
      <c r="J294" s="44"/>
      <c r="K294" s="49" t="str">
        <f>Table13[[#This Row],[JUR]]&amp;" "&amp;Table13[[#This Row],[FORMATION]]</f>
        <v>4 17</v>
      </c>
      <c r="L294" s="49">
        <v>4</v>
      </c>
      <c r="M294" s="51">
        <v>17</v>
      </c>
      <c r="N294" s="51">
        <v>7.0000000000000007E-2</v>
      </c>
    </row>
    <row r="295" spans="1:14">
      <c r="A295" s="34" t="str">
        <f>'2025 Decline Rates Vertical'!$B295&amp;" "&amp;'2025 Decline Rates Vertical'!$C295</f>
        <v>11 85</v>
      </c>
      <c r="B295" s="45">
        <v>11</v>
      </c>
      <c r="C295" s="46">
        <v>85</v>
      </c>
      <c r="D295" s="47">
        <v>0.45</v>
      </c>
      <c r="F295" s="37" t="str">
        <f>'2025 Decline Rates Vertical'!$G295&amp;" "&amp;'2025 Decline Rates Vertical'!$H295</f>
        <v>8 17</v>
      </c>
      <c r="G295" s="45">
        <v>8</v>
      </c>
      <c r="H295" s="47">
        <v>17</v>
      </c>
      <c r="I295" s="47">
        <v>7.0000000000000007E-2</v>
      </c>
      <c r="J295" s="48"/>
      <c r="K295" s="45" t="str">
        <f>Table13[[#This Row],[JUR]]&amp;" "&amp;Table13[[#This Row],[FORMATION]]</f>
        <v>8 17</v>
      </c>
      <c r="L295" s="45">
        <v>8</v>
      </c>
      <c r="M295" s="47">
        <v>17</v>
      </c>
      <c r="N295" s="47">
        <v>7.0000000000000007E-2</v>
      </c>
    </row>
    <row r="296" spans="1:14">
      <c r="A296" s="34" t="str">
        <f>'2025 Decline Rates Vertical'!$B296&amp;" "&amp;'2025 Decline Rates Vertical'!$C296</f>
        <v>11 87</v>
      </c>
      <c r="B296" s="49">
        <v>11</v>
      </c>
      <c r="C296" s="50">
        <v>87</v>
      </c>
      <c r="D296" s="51">
        <v>0.3</v>
      </c>
      <c r="F296" s="37" t="str">
        <f>'2025 Decline Rates Vertical'!$G296&amp;" "&amp;'2025 Decline Rates Vertical'!$H296</f>
        <v>10 17</v>
      </c>
      <c r="G296" s="49">
        <v>10</v>
      </c>
      <c r="H296" s="51">
        <v>17</v>
      </c>
      <c r="I296" s="51">
        <v>7.0000000000000007E-2</v>
      </c>
      <c r="J296" s="44"/>
      <c r="K296" s="49" t="str">
        <f>Table13[[#This Row],[JUR]]&amp;" "&amp;Table13[[#This Row],[FORMATION]]</f>
        <v>10 17</v>
      </c>
      <c r="L296" s="49">
        <v>10</v>
      </c>
      <c r="M296" s="51">
        <v>17</v>
      </c>
      <c r="N296" s="51">
        <v>7.0000000000000007E-2</v>
      </c>
    </row>
    <row r="297" spans="1:14">
      <c r="A297" s="34" t="str">
        <f>'2025 Decline Rates Vertical'!$B297&amp;" "&amp;'2025 Decline Rates Vertical'!$C297</f>
        <v>11 88</v>
      </c>
      <c r="B297" s="45">
        <v>11</v>
      </c>
      <c r="C297" s="46">
        <v>88</v>
      </c>
      <c r="D297" s="47">
        <v>0.28999999999999998</v>
      </c>
      <c r="F297" s="37" t="str">
        <f>'2025 Decline Rates Vertical'!$G297&amp;" "&amp;'2025 Decline Rates Vertical'!$H297</f>
        <v>34 17</v>
      </c>
      <c r="G297" s="45">
        <v>34</v>
      </c>
      <c r="H297" s="47">
        <v>17</v>
      </c>
      <c r="I297" s="47">
        <v>7.0000000000000007E-2</v>
      </c>
      <c r="J297" s="48"/>
      <c r="K297" s="45" t="str">
        <f>Table13[[#This Row],[JUR]]&amp;" "&amp;Table13[[#This Row],[FORMATION]]</f>
        <v>34 17</v>
      </c>
      <c r="L297" s="45">
        <v>34</v>
      </c>
      <c r="M297" s="47">
        <v>17</v>
      </c>
      <c r="N297" s="47">
        <v>7.0000000000000007E-2</v>
      </c>
    </row>
    <row r="298" spans="1:14">
      <c r="A298" s="34" t="str">
        <f>'2025 Decline Rates Vertical'!$B298&amp;" "&amp;'2025 Decline Rates Vertical'!$C298</f>
        <v>11 89</v>
      </c>
      <c r="B298" s="49">
        <v>11</v>
      </c>
      <c r="C298" s="50">
        <v>89</v>
      </c>
      <c r="D298" s="51">
        <v>0.25</v>
      </c>
      <c r="F298" s="37" t="str">
        <f>'2025 Decline Rates Vertical'!$G298&amp;" "&amp;'2025 Decline Rates Vertical'!$H298</f>
        <v>51 17</v>
      </c>
      <c r="G298" s="49">
        <v>51</v>
      </c>
      <c r="H298" s="51">
        <v>17</v>
      </c>
      <c r="I298" s="51">
        <v>7.0000000000000007E-2</v>
      </c>
      <c r="J298" s="44"/>
      <c r="K298" s="49" t="str">
        <f>Table13[[#This Row],[JUR]]&amp;" "&amp;Table13[[#This Row],[FORMATION]]</f>
        <v>51 17</v>
      </c>
      <c r="L298" s="49">
        <v>51</v>
      </c>
      <c r="M298" s="51">
        <v>17</v>
      </c>
      <c r="N298" s="51">
        <v>7.0000000000000007E-2</v>
      </c>
    </row>
    <row r="299" spans="1:14">
      <c r="A299" s="34" t="str">
        <f>'2025 Decline Rates Vertical'!$B299&amp;" "&amp;'2025 Decline Rates Vertical'!$C299</f>
        <v>11 90</v>
      </c>
      <c r="B299" s="45">
        <v>11</v>
      </c>
      <c r="C299" s="46">
        <v>90</v>
      </c>
      <c r="D299" s="47">
        <v>0.41</v>
      </c>
      <c r="F299" s="37" t="str">
        <f>'2025 Decline Rates Vertical'!$G299&amp;" "&amp;'2025 Decline Rates Vertical'!$H299</f>
        <v>1 18</v>
      </c>
      <c r="G299" s="45">
        <v>1</v>
      </c>
      <c r="H299" s="47">
        <v>18</v>
      </c>
      <c r="I299" s="47">
        <v>0.16</v>
      </c>
      <c r="J299" s="48"/>
      <c r="K299" s="45" t="str">
        <f>Table13[[#This Row],[JUR]]&amp;" "&amp;Table13[[#This Row],[FORMATION]]</f>
        <v>1 18</v>
      </c>
      <c r="L299" s="45">
        <v>1</v>
      </c>
      <c r="M299" s="47">
        <v>18</v>
      </c>
      <c r="N299" s="47">
        <v>0.13</v>
      </c>
    </row>
    <row r="300" spans="1:14">
      <c r="A300" s="34" t="str">
        <f>'2025 Decline Rates Vertical'!$B300&amp;" "&amp;'2025 Decline Rates Vertical'!$C300</f>
        <v>11 91</v>
      </c>
      <c r="B300" s="49">
        <v>11</v>
      </c>
      <c r="C300" s="50">
        <v>91</v>
      </c>
      <c r="D300" s="51">
        <v>0.37</v>
      </c>
      <c r="F300" s="37" t="str">
        <f>'2025 Decline Rates Vertical'!$G300&amp;" "&amp;'2025 Decline Rates Vertical'!$H300</f>
        <v>3 18</v>
      </c>
      <c r="G300" s="49">
        <v>3</v>
      </c>
      <c r="H300" s="51">
        <v>18</v>
      </c>
      <c r="I300" s="51">
        <v>0.25</v>
      </c>
      <c r="J300" s="44"/>
      <c r="K300" s="49" t="str">
        <f>Table13[[#This Row],[JUR]]&amp;" "&amp;Table13[[#This Row],[FORMATION]]</f>
        <v>3 18</v>
      </c>
      <c r="L300" s="49">
        <v>3</v>
      </c>
      <c r="M300" s="51">
        <v>18</v>
      </c>
      <c r="N300" s="51">
        <v>0.12</v>
      </c>
    </row>
    <row r="301" spans="1:14">
      <c r="A301" s="34" t="str">
        <f>'2025 Decline Rates Vertical'!$B301&amp;" "&amp;'2025 Decline Rates Vertical'!$C301</f>
        <v>11 92</v>
      </c>
      <c r="B301" s="45">
        <v>11</v>
      </c>
      <c r="C301" s="46">
        <v>92</v>
      </c>
      <c r="D301" s="47">
        <v>0.34</v>
      </c>
      <c r="F301" s="37" t="str">
        <f>'2025 Decline Rates Vertical'!$G301&amp;" "&amp;'2025 Decline Rates Vertical'!$H301</f>
        <v>4 18</v>
      </c>
      <c r="G301" s="45">
        <v>4</v>
      </c>
      <c r="H301" s="47">
        <v>18</v>
      </c>
      <c r="I301" s="47">
        <v>0.13</v>
      </c>
      <c r="J301" s="48"/>
      <c r="K301" s="45" t="str">
        <f>Table13[[#This Row],[JUR]]&amp;" "&amp;Table13[[#This Row],[FORMATION]]</f>
        <v>4 18</v>
      </c>
      <c r="L301" s="45">
        <v>4</v>
      </c>
      <c r="M301" s="47">
        <v>18</v>
      </c>
      <c r="N301" s="47">
        <v>0.13</v>
      </c>
    </row>
    <row r="302" spans="1:14">
      <c r="A302" s="34" t="str">
        <f>'2025 Decline Rates Vertical'!$B302&amp;" "&amp;'2025 Decline Rates Vertical'!$C302</f>
        <v>11 93</v>
      </c>
      <c r="B302" s="49">
        <v>11</v>
      </c>
      <c r="C302" s="50">
        <v>93</v>
      </c>
      <c r="D302" s="51">
        <v>0.42</v>
      </c>
      <c r="F302" s="37" t="str">
        <f>'2025 Decline Rates Vertical'!$G302&amp;" "&amp;'2025 Decline Rates Vertical'!$H302</f>
        <v>6 18</v>
      </c>
      <c r="G302" s="49">
        <v>6</v>
      </c>
      <c r="H302" s="51">
        <v>18</v>
      </c>
      <c r="I302" s="51">
        <v>0.22</v>
      </c>
      <c r="J302" s="44"/>
      <c r="K302" s="49" t="str">
        <f>Table13[[#This Row],[JUR]]&amp;" "&amp;Table13[[#This Row],[FORMATION]]</f>
        <v>6 18</v>
      </c>
      <c r="L302" s="49">
        <v>6</v>
      </c>
      <c r="M302" s="51">
        <v>18</v>
      </c>
      <c r="N302" s="51">
        <v>0.04</v>
      </c>
    </row>
    <row r="303" spans="1:14">
      <c r="A303" s="34" t="str">
        <f>'2025 Decline Rates Vertical'!$B303&amp;" "&amp;'2025 Decline Rates Vertical'!$C303</f>
        <v>11 94</v>
      </c>
      <c r="B303" s="45">
        <v>11</v>
      </c>
      <c r="C303" s="46">
        <v>94</v>
      </c>
      <c r="D303" s="47">
        <v>0.34</v>
      </c>
      <c r="F303" s="37" t="str">
        <f>'2025 Decline Rates Vertical'!$G303&amp;" "&amp;'2025 Decline Rates Vertical'!$H303</f>
        <v>8 18</v>
      </c>
      <c r="G303" s="45">
        <v>8</v>
      </c>
      <c r="H303" s="47">
        <v>18</v>
      </c>
      <c r="I303" s="47">
        <v>0.13</v>
      </c>
      <c r="J303" s="48"/>
      <c r="K303" s="45" t="str">
        <f>Table13[[#This Row],[JUR]]&amp;" "&amp;Table13[[#This Row],[FORMATION]]</f>
        <v>8 18</v>
      </c>
      <c r="L303" s="45">
        <v>8</v>
      </c>
      <c r="M303" s="47">
        <v>18</v>
      </c>
      <c r="N303" s="47">
        <v>0.13</v>
      </c>
    </row>
    <row r="304" spans="1:14">
      <c r="A304" s="34" t="str">
        <f>'2025 Decline Rates Vertical'!$B304&amp;" "&amp;'2025 Decline Rates Vertical'!$C304</f>
        <v>11 95</v>
      </c>
      <c r="B304" s="49">
        <v>11</v>
      </c>
      <c r="C304" s="50">
        <v>95</v>
      </c>
      <c r="D304" s="51">
        <v>0.51</v>
      </c>
      <c r="F304" s="37" t="str">
        <f>'2025 Decline Rates Vertical'!$G304&amp;" "&amp;'2025 Decline Rates Vertical'!$H304</f>
        <v>9 18</v>
      </c>
      <c r="G304" s="49">
        <v>9</v>
      </c>
      <c r="H304" s="51">
        <v>18</v>
      </c>
      <c r="I304" s="51">
        <v>0.16</v>
      </c>
      <c r="J304" s="44"/>
      <c r="K304" s="49" t="str">
        <f>Table13[[#This Row],[JUR]]&amp;" "&amp;Table13[[#This Row],[FORMATION]]</f>
        <v>9 18</v>
      </c>
      <c r="L304" s="49">
        <v>9</v>
      </c>
      <c r="M304" s="51">
        <v>18</v>
      </c>
      <c r="N304" s="51">
        <v>0.13</v>
      </c>
    </row>
    <row r="305" spans="1:14">
      <c r="A305" s="34" t="str">
        <f>'2025 Decline Rates Vertical'!$B305&amp;" "&amp;'2025 Decline Rates Vertical'!$C305</f>
        <v>11 96</v>
      </c>
      <c r="B305" s="45">
        <v>11</v>
      </c>
      <c r="C305" s="46">
        <v>96</v>
      </c>
      <c r="D305" s="47">
        <v>0.7</v>
      </c>
      <c r="F305" s="37" t="str">
        <f>'2025 Decline Rates Vertical'!$G305&amp;" "&amp;'2025 Decline Rates Vertical'!$H305</f>
        <v>10 18</v>
      </c>
      <c r="G305" s="45">
        <v>10</v>
      </c>
      <c r="H305" s="47">
        <v>18</v>
      </c>
      <c r="I305" s="47">
        <v>0.13</v>
      </c>
      <c r="J305" s="48"/>
      <c r="K305" s="45" t="str">
        <f>Table13[[#This Row],[JUR]]&amp;" "&amp;Table13[[#This Row],[FORMATION]]</f>
        <v>10 18</v>
      </c>
      <c r="L305" s="45">
        <v>10</v>
      </c>
      <c r="M305" s="47">
        <v>18</v>
      </c>
      <c r="N305" s="47">
        <v>0.13</v>
      </c>
    </row>
    <row r="306" spans="1:14">
      <c r="A306" s="34" t="str">
        <f>'2025 Decline Rates Vertical'!$B306&amp;" "&amp;'2025 Decline Rates Vertical'!$C306</f>
        <v>11 97</v>
      </c>
      <c r="B306" s="49">
        <v>11</v>
      </c>
      <c r="C306" s="50">
        <v>97</v>
      </c>
      <c r="D306" s="51">
        <v>0.23</v>
      </c>
      <c r="F306" s="37" t="str">
        <f>'2025 Decline Rates Vertical'!$G306&amp;" "&amp;'2025 Decline Rates Vertical'!$H306</f>
        <v>11 18</v>
      </c>
      <c r="G306" s="49">
        <v>11</v>
      </c>
      <c r="H306" s="51">
        <v>18</v>
      </c>
      <c r="I306" s="51">
        <v>0.16</v>
      </c>
      <c r="J306" s="44"/>
      <c r="K306" s="49" t="str">
        <f>Table13[[#This Row],[JUR]]&amp;" "&amp;Table13[[#This Row],[FORMATION]]</f>
        <v>11 18</v>
      </c>
      <c r="L306" s="49">
        <v>11</v>
      </c>
      <c r="M306" s="51">
        <v>18</v>
      </c>
      <c r="N306" s="51">
        <v>0.13</v>
      </c>
    </row>
    <row r="307" spans="1:14">
      <c r="A307" s="34" t="str">
        <f>'2025 Decline Rates Vertical'!$B307&amp;" "&amp;'2025 Decline Rates Vertical'!$C307</f>
        <v>11 98</v>
      </c>
      <c r="B307" s="45">
        <v>11</v>
      </c>
      <c r="C307" s="46">
        <v>98</v>
      </c>
      <c r="D307" s="47">
        <v>0.05</v>
      </c>
      <c r="F307" s="37" t="str">
        <f>'2025 Decline Rates Vertical'!$G307&amp;" "&amp;'2025 Decline Rates Vertical'!$H307</f>
        <v>17 18</v>
      </c>
      <c r="G307" s="45">
        <v>17</v>
      </c>
      <c r="H307" s="47">
        <v>18</v>
      </c>
      <c r="I307" s="47">
        <v>0.16</v>
      </c>
      <c r="J307" s="48"/>
      <c r="K307" s="45" t="str">
        <f>Table13[[#This Row],[JUR]]&amp;" "&amp;Table13[[#This Row],[FORMATION]]</f>
        <v>17 18</v>
      </c>
      <c r="L307" s="45">
        <v>17</v>
      </c>
      <c r="M307" s="47">
        <v>18</v>
      </c>
      <c r="N307" s="47">
        <v>0.13</v>
      </c>
    </row>
    <row r="308" spans="1:14">
      <c r="A308" s="34" t="str">
        <f>'2025 Decline Rates Vertical'!$B308&amp;" "&amp;'2025 Decline Rates Vertical'!$C308</f>
        <v>11 100</v>
      </c>
      <c r="B308" s="49">
        <v>11</v>
      </c>
      <c r="C308" s="50">
        <v>100</v>
      </c>
      <c r="D308" s="51">
        <v>0</v>
      </c>
      <c r="F308" s="37" t="str">
        <f>'2025 Decline Rates Vertical'!$G308&amp;" "&amp;'2025 Decline Rates Vertical'!$H308</f>
        <v>20 18</v>
      </c>
      <c r="G308" s="49">
        <v>20</v>
      </c>
      <c r="H308" s="51">
        <v>18</v>
      </c>
      <c r="I308" s="51">
        <v>0.25</v>
      </c>
      <c r="J308" s="44"/>
      <c r="K308" s="49" t="str">
        <f>Table13[[#This Row],[JUR]]&amp;" "&amp;Table13[[#This Row],[FORMATION]]</f>
        <v>20 18</v>
      </c>
      <c r="L308" s="49">
        <v>20</v>
      </c>
      <c r="M308" s="51">
        <v>18</v>
      </c>
      <c r="N308" s="51">
        <v>0.12</v>
      </c>
    </row>
    <row r="309" spans="1:14">
      <c r="A309" s="34" t="str">
        <f>'2025 Decline Rates Vertical'!$B309&amp;" "&amp;'2025 Decline Rates Vertical'!$C309</f>
        <v>11 101</v>
      </c>
      <c r="B309" s="45">
        <v>11</v>
      </c>
      <c r="C309" s="46">
        <v>101</v>
      </c>
      <c r="D309" s="47">
        <v>0</v>
      </c>
      <c r="F309" s="37" t="str">
        <f>'2025 Decline Rates Vertical'!$G309&amp;" "&amp;'2025 Decline Rates Vertical'!$H309</f>
        <v>21 18</v>
      </c>
      <c r="G309" s="45">
        <v>21</v>
      </c>
      <c r="H309" s="47">
        <v>18</v>
      </c>
      <c r="I309" s="47">
        <v>0.16</v>
      </c>
      <c r="J309" s="48"/>
      <c r="K309" s="45" t="str">
        <f>Table13[[#This Row],[JUR]]&amp;" "&amp;Table13[[#This Row],[FORMATION]]</f>
        <v>21 18</v>
      </c>
      <c r="L309" s="45">
        <v>21</v>
      </c>
      <c r="M309" s="47">
        <v>18</v>
      </c>
      <c r="N309" s="47">
        <v>0.13</v>
      </c>
    </row>
    <row r="310" spans="1:14">
      <c r="A310" s="34" t="str">
        <f>'2025 Decline Rates Vertical'!$B310&amp;" "&amp;'2025 Decline Rates Vertical'!$C310</f>
        <v>11 109</v>
      </c>
      <c r="B310" s="49">
        <v>11</v>
      </c>
      <c r="C310" s="50">
        <v>109</v>
      </c>
      <c r="D310" s="51">
        <v>0.38</v>
      </c>
      <c r="F310" s="37" t="str">
        <f>'2025 Decline Rates Vertical'!$G310&amp;" "&amp;'2025 Decline Rates Vertical'!$H310</f>
        <v>22 18</v>
      </c>
      <c r="G310" s="49">
        <v>22</v>
      </c>
      <c r="H310" s="51">
        <v>18</v>
      </c>
      <c r="I310" s="51">
        <v>0.22</v>
      </c>
      <c r="J310" s="44"/>
      <c r="K310" s="49" t="str">
        <f>Table13[[#This Row],[JUR]]&amp;" "&amp;Table13[[#This Row],[FORMATION]]</f>
        <v>22 18</v>
      </c>
      <c r="L310" s="49">
        <v>22</v>
      </c>
      <c r="M310" s="51">
        <v>18</v>
      </c>
      <c r="N310" s="51">
        <v>0.04</v>
      </c>
    </row>
    <row r="311" spans="1:14">
      <c r="A311" s="34" t="str">
        <f>'2025 Decline Rates Vertical'!$B311&amp;" "&amp;'2025 Decline Rates Vertical'!$C311</f>
        <v>12 1</v>
      </c>
      <c r="B311" s="45">
        <v>12</v>
      </c>
      <c r="C311" s="46">
        <v>1</v>
      </c>
      <c r="D311" s="47">
        <v>0.3</v>
      </c>
      <c r="F311" s="37" t="str">
        <f>'2025 Decline Rates Vertical'!$G311&amp;" "&amp;'2025 Decline Rates Vertical'!$H311</f>
        <v>23 18</v>
      </c>
      <c r="G311" s="45">
        <v>23</v>
      </c>
      <c r="H311" s="47">
        <v>18</v>
      </c>
      <c r="I311" s="47">
        <v>0.22</v>
      </c>
      <c r="J311" s="48"/>
      <c r="K311" s="45" t="str">
        <f>Table13[[#This Row],[JUR]]&amp;" "&amp;Table13[[#This Row],[FORMATION]]</f>
        <v>23 18</v>
      </c>
      <c r="L311" s="45">
        <v>23</v>
      </c>
      <c r="M311" s="47">
        <v>18</v>
      </c>
      <c r="N311" s="47">
        <v>0.04</v>
      </c>
    </row>
    <row r="312" spans="1:14">
      <c r="A312" s="34" t="str">
        <f>'2025 Decline Rates Vertical'!$B312&amp;" "&amp;'2025 Decline Rates Vertical'!$C312</f>
        <v>12 9</v>
      </c>
      <c r="B312" s="49">
        <v>12</v>
      </c>
      <c r="C312" s="50">
        <v>9</v>
      </c>
      <c r="D312" s="51">
        <v>0.41</v>
      </c>
      <c r="F312" s="37" t="str">
        <f>'2025 Decline Rates Vertical'!$G312&amp;" "&amp;'2025 Decline Rates Vertical'!$H312</f>
        <v>24 18</v>
      </c>
      <c r="G312" s="49">
        <v>24</v>
      </c>
      <c r="H312" s="51">
        <v>18</v>
      </c>
      <c r="I312" s="51">
        <v>0.16</v>
      </c>
      <c r="J312" s="44"/>
      <c r="K312" s="49" t="str">
        <f>Table13[[#This Row],[JUR]]&amp;" "&amp;Table13[[#This Row],[FORMATION]]</f>
        <v>24 18</v>
      </c>
      <c r="L312" s="49">
        <v>24</v>
      </c>
      <c r="M312" s="51">
        <v>18</v>
      </c>
      <c r="N312" s="51">
        <v>0.13</v>
      </c>
    </row>
    <row r="313" spans="1:14">
      <c r="A313" s="34" t="str">
        <f>'2025 Decline Rates Vertical'!$B313&amp;" "&amp;'2025 Decline Rates Vertical'!$C313</f>
        <v>12 10</v>
      </c>
      <c r="B313" s="45">
        <v>12</v>
      </c>
      <c r="C313" s="46">
        <v>10</v>
      </c>
      <c r="D313" s="47">
        <v>0.28999999999999998</v>
      </c>
      <c r="F313" s="37" t="str">
        <f>'2025 Decline Rates Vertical'!$G313&amp;" "&amp;'2025 Decline Rates Vertical'!$H313</f>
        <v>30 18</v>
      </c>
      <c r="G313" s="45">
        <v>30</v>
      </c>
      <c r="H313" s="47">
        <v>18</v>
      </c>
      <c r="I313" s="47">
        <v>0.22</v>
      </c>
      <c r="J313" s="48"/>
      <c r="K313" s="45" t="str">
        <f>Table13[[#This Row],[JUR]]&amp;" "&amp;Table13[[#This Row],[FORMATION]]</f>
        <v>30 18</v>
      </c>
      <c r="L313" s="45">
        <v>30</v>
      </c>
      <c r="M313" s="47">
        <v>18</v>
      </c>
      <c r="N313" s="47">
        <v>0.04</v>
      </c>
    </row>
    <row r="314" spans="1:14">
      <c r="A314" s="34" t="str">
        <f>'2025 Decline Rates Vertical'!$B314&amp;" "&amp;'2025 Decline Rates Vertical'!$C314</f>
        <v>12 14</v>
      </c>
      <c r="B314" s="49">
        <v>12</v>
      </c>
      <c r="C314" s="50">
        <v>14</v>
      </c>
      <c r="D314" s="51">
        <v>0.31</v>
      </c>
      <c r="F314" s="37" t="str">
        <f>'2025 Decline Rates Vertical'!$G314&amp;" "&amp;'2025 Decline Rates Vertical'!$H314</f>
        <v>31 18</v>
      </c>
      <c r="G314" s="49">
        <v>31</v>
      </c>
      <c r="H314" s="51">
        <v>18</v>
      </c>
      <c r="I314" s="51">
        <v>0.16</v>
      </c>
      <c r="J314" s="44"/>
      <c r="K314" s="49" t="str">
        <f>Table13[[#This Row],[JUR]]&amp;" "&amp;Table13[[#This Row],[FORMATION]]</f>
        <v>31 18</v>
      </c>
      <c r="L314" s="49">
        <v>31</v>
      </c>
      <c r="M314" s="51">
        <v>18</v>
      </c>
      <c r="N314" s="51">
        <v>0.13</v>
      </c>
    </row>
    <row r="315" spans="1:14">
      <c r="A315" s="34" t="str">
        <f>'2025 Decline Rates Vertical'!$B315&amp;" "&amp;'2025 Decline Rates Vertical'!$C315</f>
        <v>12 20</v>
      </c>
      <c r="B315" s="45">
        <v>12</v>
      </c>
      <c r="C315" s="46">
        <v>20</v>
      </c>
      <c r="D315" s="47">
        <v>0.44</v>
      </c>
      <c r="F315" s="37" t="str">
        <f>'2025 Decline Rates Vertical'!$G315&amp;" "&amp;'2025 Decline Rates Vertical'!$H315</f>
        <v>34 18</v>
      </c>
      <c r="G315" s="45">
        <v>34</v>
      </c>
      <c r="H315" s="47">
        <v>18</v>
      </c>
      <c r="I315" s="47">
        <v>0.13</v>
      </c>
      <c r="J315" s="48"/>
      <c r="K315" s="45" t="str">
        <f>Table13[[#This Row],[JUR]]&amp;" "&amp;Table13[[#This Row],[FORMATION]]</f>
        <v>34 18</v>
      </c>
      <c r="L315" s="45">
        <v>34</v>
      </c>
      <c r="M315" s="47">
        <v>18</v>
      </c>
      <c r="N315" s="47">
        <v>0.13</v>
      </c>
    </row>
    <row r="316" spans="1:14">
      <c r="A316" s="34" t="str">
        <f>'2025 Decline Rates Vertical'!$B316&amp;" "&amp;'2025 Decline Rates Vertical'!$C316</f>
        <v>12 21</v>
      </c>
      <c r="B316" s="49">
        <v>12</v>
      </c>
      <c r="C316" s="50">
        <v>21</v>
      </c>
      <c r="D316" s="51">
        <v>0.28999999999999998</v>
      </c>
      <c r="F316" s="37" t="str">
        <f>'2025 Decline Rates Vertical'!$G316&amp;" "&amp;'2025 Decline Rates Vertical'!$H316</f>
        <v>46 18</v>
      </c>
      <c r="G316" s="49">
        <v>46</v>
      </c>
      <c r="H316" s="51">
        <v>18</v>
      </c>
      <c r="I316" s="51">
        <v>0.16</v>
      </c>
      <c r="J316" s="44"/>
      <c r="K316" s="49" t="str">
        <f>Table13[[#This Row],[JUR]]&amp;" "&amp;Table13[[#This Row],[FORMATION]]</f>
        <v>46 18</v>
      </c>
      <c r="L316" s="49">
        <v>46</v>
      </c>
      <c r="M316" s="51">
        <v>18</v>
      </c>
      <c r="N316" s="51">
        <v>0.13</v>
      </c>
    </row>
    <row r="317" spans="1:14">
      <c r="A317" s="34" t="str">
        <f>'2025 Decline Rates Vertical'!$B317&amp;" "&amp;'2025 Decline Rates Vertical'!$C317</f>
        <v>12 32</v>
      </c>
      <c r="B317" s="45">
        <v>12</v>
      </c>
      <c r="C317" s="46">
        <v>32</v>
      </c>
      <c r="D317" s="47">
        <v>0.48</v>
      </c>
      <c r="F317" s="37" t="str">
        <f>'2025 Decline Rates Vertical'!$G317&amp;" "&amp;'2025 Decline Rates Vertical'!$H317</f>
        <v>49 18</v>
      </c>
      <c r="G317" s="45">
        <v>49</v>
      </c>
      <c r="H317" s="47">
        <v>18</v>
      </c>
      <c r="I317" s="47">
        <v>0.16</v>
      </c>
      <c r="J317" s="48"/>
      <c r="K317" s="45" t="str">
        <f>Table13[[#This Row],[JUR]]&amp;" "&amp;Table13[[#This Row],[FORMATION]]</f>
        <v>49 18</v>
      </c>
      <c r="L317" s="45">
        <v>49</v>
      </c>
      <c r="M317" s="47">
        <v>18</v>
      </c>
      <c r="N317" s="47">
        <v>0.13</v>
      </c>
    </row>
    <row r="318" spans="1:14">
      <c r="A318" s="34" t="str">
        <f>'2025 Decline Rates Vertical'!$B318&amp;" "&amp;'2025 Decline Rates Vertical'!$C318</f>
        <v>12 33</v>
      </c>
      <c r="B318" s="49">
        <v>12</v>
      </c>
      <c r="C318" s="50">
        <v>33</v>
      </c>
      <c r="D318" s="51">
        <v>0.39</v>
      </c>
      <c r="F318" s="37" t="str">
        <f>'2025 Decline Rates Vertical'!$G318&amp;" "&amp;'2025 Decline Rates Vertical'!$H318</f>
        <v>50 18</v>
      </c>
      <c r="G318" s="49">
        <v>50</v>
      </c>
      <c r="H318" s="51">
        <v>18</v>
      </c>
      <c r="I318" s="51">
        <v>0.22</v>
      </c>
      <c r="J318" s="44"/>
      <c r="K318" s="49" t="str">
        <f>Table13[[#This Row],[JUR]]&amp;" "&amp;Table13[[#This Row],[FORMATION]]</f>
        <v>50 18</v>
      </c>
      <c r="L318" s="49">
        <v>50</v>
      </c>
      <c r="M318" s="51">
        <v>18</v>
      </c>
      <c r="N318" s="51">
        <v>0.04</v>
      </c>
    </row>
    <row r="319" spans="1:14">
      <c r="A319" s="34" t="str">
        <f>'2025 Decline Rates Vertical'!$B319&amp;" "&amp;'2025 Decline Rates Vertical'!$C319</f>
        <v>12 34</v>
      </c>
      <c r="B319" s="45">
        <v>12</v>
      </c>
      <c r="C319" s="46">
        <v>34</v>
      </c>
      <c r="D319" s="47">
        <v>0.53</v>
      </c>
      <c r="F319" s="37" t="str">
        <f>'2025 Decline Rates Vertical'!$G319&amp;" "&amp;'2025 Decline Rates Vertical'!$H319</f>
        <v>51 18</v>
      </c>
      <c r="G319" s="45">
        <v>51</v>
      </c>
      <c r="H319" s="47">
        <v>18</v>
      </c>
      <c r="I319" s="47">
        <v>0.13</v>
      </c>
      <c r="J319" s="48"/>
      <c r="K319" s="45" t="str">
        <f>Table13[[#This Row],[JUR]]&amp;" "&amp;Table13[[#This Row],[FORMATION]]</f>
        <v>51 18</v>
      </c>
      <c r="L319" s="45">
        <v>51</v>
      </c>
      <c r="M319" s="47">
        <v>18</v>
      </c>
      <c r="N319" s="47">
        <v>0.13</v>
      </c>
    </row>
    <row r="320" spans="1:14">
      <c r="A320" s="34" t="str">
        <f>'2025 Decline Rates Vertical'!$B320&amp;" "&amp;'2025 Decline Rates Vertical'!$C320</f>
        <v>12 35</v>
      </c>
      <c r="B320" s="49">
        <v>12</v>
      </c>
      <c r="C320" s="50">
        <v>35</v>
      </c>
      <c r="D320" s="51">
        <v>0.36</v>
      </c>
      <c r="F320" s="37" t="str">
        <f>'2025 Decline Rates Vertical'!$G320&amp;" "&amp;'2025 Decline Rates Vertical'!$H320</f>
        <v>4 19</v>
      </c>
      <c r="G320" s="49">
        <v>4</v>
      </c>
      <c r="H320" s="51">
        <v>19</v>
      </c>
      <c r="I320" s="51">
        <v>0.13</v>
      </c>
      <c r="J320" s="44"/>
      <c r="K320" s="49" t="str">
        <f>Table13[[#This Row],[JUR]]&amp;" "&amp;Table13[[#This Row],[FORMATION]]</f>
        <v>4 19</v>
      </c>
      <c r="L320" s="49">
        <v>4</v>
      </c>
      <c r="M320" s="51">
        <v>19</v>
      </c>
      <c r="N320" s="51">
        <v>0.13</v>
      </c>
    </row>
    <row r="321" spans="1:14">
      <c r="A321" s="34" t="str">
        <f>'2025 Decline Rates Vertical'!$B321&amp;" "&amp;'2025 Decline Rates Vertical'!$C321</f>
        <v>12 36</v>
      </c>
      <c r="B321" s="45">
        <v>12</v>
      </c>
      <c r="C321" s="46">
        <v>36</v>
      </c>
      <c r="D321" s="47">
        <v>0.34</v>
      </c>
      <c r="F321" s="37" t="str">
        <f>'2025 Decline Rates Vertical'!$G321&amp;" "&amp;'2025 Decline Rates Vertical'!$H321</f>
        <v>8 19</v>
      </c>
      <c r="G321" s="45">
        <v>8</v>
      </c>
      <c r="H321" s="47">
        <v>19</v>
      </c>
      <c r="I321" s="47">
        <v>0.13</v>
      </c>
      <c r="J321" s="48"/>
      <c r="K321" s="45" t="str">
        <f>Table13[[#This Row],[JUR]]&amp;" "&amp;Table13[[#This Row],[FORMATION]]</f>
        <v>8 19</v>
      </c>
      <c r="L321" s="45">
        <v>8</v>
      </c>
      <c r="M321" s="47">
        <v>19</v>
      </c>
      <c r="N321" s="47">
        <v>0.13</v>
      </c>
    </row>
    <row r="322" spans="1:14">
      <c r="A322" s="34" t="str">
        <f>'2025 Decline Rates Vertical'!$B322&amp;" "&amp;'2025 Decline Rates Vertical'!$C322</f>
        <v>12 37</v>
      </c>
      <c r="B322" s="49">
        <v>12</v>
      </c>
      <c r="C322" s="50">
        <v>37</v>
      </c>
      <c r="D322" s="51">
        <v>0.5</v>
      </c>
      <c r="F322" s="37" t="str">
        <f>'2025 Decline Rates Vertical'!$G322&amp;" "&amp;'2025 Decline Rates Vertical'!$H322</f>
        <v>10 19</v>
      </c>
      <c r="G322" s="49">
        <v>10</v>
      </c>
      <c r="H322" s="51">
        <v>19</v>
      </c>
      <c r="I322" s="51">
        <v>0.13</v>
      </c>
      <c r="J322" s="44"/>
      <c r="K322" s="49" t="str">
        <f>Table13[[#This Row],[JUR]]&amp;" "&amp;Table13[[#This Row],[FORMATION]]</f>
        <v>10 19</v>
      </c>
      <c r="L322" s="49">
        <v>10</v>
      </c>
      <c r="M322" s="51">
        <v>19</v>
      </c>
      <c r="N322" s="51">
        <v>0.13</v>
      </c>
    </row>
    <row r="323" spans="1:14">
      <c r="A323" s="34" t="str">
        <f>'2025 Decline Rates Vertical'!$B323&amp;" "&amp;'2025 Decline Rates Vertical'!$C323</f>
        <v>12 38</v>
      </c>
      <c r="B323" s="45">
        <v>12</v>
      </c>
      <c r="C323" s="46">
        <v>38</v>
      </c>
      <c r="D323" s="47">
        <v>0.4</v>
      </c>
      <c r="F323" s="37" t="str">
        <f>'2025 Decline Rates Vertical'!$G323&amp;" "&amp;'2025 Decline Rates Vertical'!$H323</f>
        <v>34 19</v>
      </c>
      <c r="G323" s="45">
        <v>34</v>
      </c>
      <c r="H323" s="47">
        <v>19</v>
      </c>
      <c r="I323" s="47">
        <v>0.13</v>
      </c>
      <c r="J323" s="48"/>
      <c r="K323" s="45" t="str">
        <f>Table13[[#This Row],[JUR]]&amp;" "&amp;Table13[[#This Row],[FORMATION]]</f>
        <v>34 19</v>
      </c>
      <c r="L323" s="45">
        <v>34</v>
      </c>
      <c r="M323" s="47">
        <v>19</v>
      </c>
      <c r="N323" s="47">
        <v>0.13</v>
      </c>
    </row>
    <row r="324" spans="1:14">
      <c r="A324" s="34" t="str">
        <f>'2025 Decline Rates Vertical'!$B324&amp;" "&amp;'2025 Decline Rates Vertical'!$C324</f>
        <v>12 39</v>
      </c>
      <c r="B324" s="49">
        <v>12</v>
      </c>
      <c r="C324" s="50">
        <v>39</v>
      </c>
      <c r="D324" s="51">
        <v>0.31</v>
      </c>
      <c r="F324" s="37" t="str">
        <f>'2025 Decline Rates Vertical'!$G324&amp;" "&amp;'2025 Decline Rates Vertical'!$H324</f>
        <v>51 19</v>
      </c>
      <c r="G324" s="49">
        <v>51</v>
      </c>
      <c r="H324" s="51">
        <v>19</v>
      </c>
      <c r="I324" s="51">
        <v>0.13</v>
      </c>
      <c r="J324" s="44"/>
      <c r="K324" s="49" t="str">
        <f>Table13[[#This Row],[JUR]]&amp;" "&amp;Table13[[#This Row],[FORMATION]]</f>
        <v>51 19</v>
      </c>
      <c r="L324" s="49">
        <v>51</v>
      </c>
      <c r="M324" s="51">
        <v>19</v>
      </c>
      <c r="N324" s="51">
        <v>0.13</v>
      </c>
    </row>
    <row r="325" spans="1:14">
      <c r="A325" s="34" t="str">
        <f>'2025 Decline Rates Vertical'!$B325&amp;" "&amp;'2025 Decline Rates Vertical'!$C325</f>
        <v>12 40</v>
      </c>
      <c r="B325" s="45">
        <v>12</v>
      </c>
      <c r="C325" s="46">
        <v>40</v>
      </c>
      <c r="D325" s="47">
        <v>0.36</v>
      </c>
      <c r="F325" s="37" t="str">
        <f>'2025 Decline Rates Vertical'!$G325&amp;" "&amp;'2025 Decline Rates Vertical'!$H325</f>
        <v>2 20</v>
      </c>
      <c r="G325" s="45">
        <v>2</v>
      </c>
      <c r="H325" s="47">
        <v>20</v>
      </c>
      <c r="I325" s="47">
        <v>0.2</v>
      </c>
      <c r="J325" s="48"/>
      <c r="K325" s="45" t="str">
        <f>Table13[[#This Row],[JUR]]&amp;" "&amp;Table13[[#This Row],[FORMATION]]</f>
        <v>2 20</v>
      </c>
      <c r="L325" s="45">
        <v>2</v>
      </c>
      <c r="M325" s="47">
        <v>20</v>
      </c>
      <c r="N325" s="47">
        <v>0.08</v>
      </c>
    </row>
    <row r="326" spans="1:14">
      <c r="A326" s="34" t="str">
        <f>'2025 Decline Rates Vertical'!$B326&amp;" "&amp;'2025 Decline Rates Vertical'!$C326</f>
        <v>12 93</v>
      </c>
      <c r="B326" s="49">
        <v>12</v>
      </c>
      <c r="C326" s="50">
        <v>93</v>
      </c>
      <c r="D326" s="51">
        <v>0.42</v>
      </c>
      <c r="F326" s="37" t="str">
        <f>'2025 Decline Rates Vertical'!$G326&amp;" "&amp;'2025 Decline Rates Vertical'!$H326</f>
        <v>12 20</v>
      </c>
      <c r="G326" s="49">
        <v>12</v>
      </c>
      <c r="H326" s="51">
        <v>20</v>
      </c>
      <c r="I326" s="51">
        <v>0.2</v>
      </c>
      <c r="J326" s="44"/>
      <c r="K326" s="49" t="str">
        <f>Table13[[#This Row],[JUR]]&amp;" "&amp;Table13[[#This Row],[FORMATION]]</f>
        <v>12 20</v>
      </c>
      <c r="L326" s="49">
        <v>12</v>
      </c>
      <c r="M326" s="51">
        <v>20</v>
      </c>
      <c r="N326" s="51">
        <v>0.08</v>
      </c>
    </row>
    <row r="327" spans="1:14">
      <c r="A327" s="34" t="str">
        <f>'2025 Decline Rates Vertical'!$B327&amp;" "&amp;'2025 Decline Rates Vertical'!$C327</f>
        <v>12 94</v>
      </c>
      <c r="B327" s="45">
        <v>12</v>
      </c>
      <c r="C327" s="46">
        <v>94</v>
      </c>
      <c r="D327" s="47">
        <v>0.34</v>
      </c>
      <c r="F327" s="37" t="str">
        <f>'2025 Decline Rates Vertical'!$G327&amp;" "&amp;'2025 Decline Rates Vertical'!$H327</f>
        <v>13 20</v>
      </c>
      <c r="G327" s="45">
        <v>13</v>
      </c>
      <c r="H327" s="47">
        <v>20</v>
      </c>
      <c r="I327" s="47">
        <v>0.2</v>
      </c>
      <c r="J327" s="48"/>
      <c r="K327" s="45" t="str">
        <f>Table13[[#This Row],[JUR]]&amp;" "&amp;Table13[[#This Row],[FORMATION]]</f>
        <v>13 20</v>
      </c>
      <c r="L327" s="45">
        <v>13</v>
      </c>
      <c r="M327" s="47">
        <v>20</v>
      </c>
      <c r="N327" s="47">
        <v>0.08</v>
      </c>
    </row>
    <row r="328" spans="1:14">
      <c r="A328" s="34" t="str">
        <f>'2025 Decline Rates Vertical'!$B328&amp;" "&amp;'2025 Decline Rates Vertical'!$C328</f>
        <v>12 95</v>
      </c>
      <c r="B328" s="49">
        <v>12</v>
      </c>
      <c r="C328" s="50">
        <v>95</v>
      </c>
      <c r="D328" s="51">
        <v>0.51</v>
      </c>
      <c r="F328" s="37" t="str">
        <f>'2025 Decline Rates Vertical'!$G328&amp;" "&amp;'2025 Decline Rates Vertical'!$H328</f>
        <v>14 20</v>
      </c>
      <c r="G328" s="49">
        <v>14</v>
      </c>
      <c r="H328" s="51">
        <v>20</v>
      </c>
      <c r="I328" s="51">
        <v>0.2</v>
      </c>
      <c r="J328" s="44"/>
      <c r="K328" s="49" t="str">
        <f>Table13[[#This Row],[JUR]]&amp;" "&amp;Table13[[#This Row],[FORMATION]]</f>
        <v>14 20</v>
      </c>
      <c r="L328" s="49">
        <v>14</v>
      </c>
      <c r="M328" s="51">
        <v>20</v>
      </c>
      <c r="N328" s="51">
        <v>0.08</v>
      </c>
    </row>
    <row r="329" spans="1:14">
      <c r="A329" s="34" t="str">
        <f>'2025 Decline Rates Vertical'!$B329&amp;" "&amp;'2025 Decline Rates Vertical'!$C329</f>
        <v>12 96</v>
      </c>
      <c r="B329" s="45">
        <v>12</v>
      </c>
      <c r="C329" s="46">
        <v>96</v>
      </c>
      <c r="D329" s="47">
        <v>0.7</v>
      </c>
      <c r="F329" s="37" t="str">
        <f>'2025 Decline Rates Vertical'!$G329&amp;" "&amp;'2025 Decline Rates Vertical'!$H329</f>
        <v>16 20</v>
      </c>
      <c r="G329" s="45">
        <v>16</v>
      </c>
      <c r="H329" s="47">
        <v>20</v>
      </c>
      <c r="I329" s="47">
        <v>0.2</v>
      </c>
      <c r="J329" s="48"/>
      <c r="K329" s="45" t="str">
        <f>Table13[[#This Row],[JUR]]&amp;" "&amp;Table13[[#This Row],[FORMATION]]</f>
        <v>16 20</v>
      </c>
      <c r="L329" s="45">
        <v>16</v>
      </c>
      <c r="M329" s="47">
        <v>20</v>
      </c>
      <c r="N329" s="47">
        <v>0.08</v>
      </c>
    </row>
    <row r="330" spans="1:14">
      <c r="A330" s="34" t="str">
        <f>'2025 Decline Rates Vertical'!$B330&amp;" "&amp;'2025 Decline Rates Vertical'!$C330</f>
        <v>12 100</v>
      </c>
      <c r="B330" s="49">
        <v>12</v>
      </c>
      <c r="C330" s="50">
        <v>100</v>
      </c>
      <c r="D330" s="51">
        <v>0</v>
      </c>
      <c r="F330" s="37" t="str">
        <f>'2025 Decline Rates Vertical'!$G330&amp;" "&amp;'2025 Decline Rates Vertical'!$H330</f>
        <v>19 20</v>
      </c>
      <c r="G330" s="49">
        <v>19</v>
      </c>
      <c r="H330" s="51">
        <v>20</v>
      </c>
      <c r="I330" s="51">
        <v>0.2</v>
      </c>
      <c r="J330" s="44"/>
      <c r="K330" s="49" t="str">
        <f>Table13[[#This Row],[JUR]]&amp;" "&amp;Table13[[#This Row],[FORMATION]]</f>
        <v>19 20</v>
      </c>
      <c r="L330" s="49">
        <v>19</v>
      </c>
      <c r="M330" s="51">
        <v>20</v>
      </c>
      <c r="N330" s="51">
        <v>0.08</v>
      </c>
    </row>
    <row r="331" spans="1:14">
      <c r="A331" s="34" t="str">
        <f>'2025 Decline Rates Vertical'!$B331&amp;" "&amp;'2025 Decline Rates Vertical'!$C331</f>
        <v>12 101</v>
      </c>
      <c r="B331" s="45">
        <v>12</v>
      </c>
      <c r="C331" s="46">
        <v>101</v>
      </c>
      <c r="D331" s="47">
        <v>0</v>
      </c>
      <c r="F331" s="37" t="str">
        <f>'2025 Decline Rates Vertical'!$G331&amp;" "&amp;'2025 Decline Rates Vertical'!$H331</f>
        <v>29 20</v>
      </c>
      <c r="G331" s="45">
        <v>29</v>
      </c>
      <c r="H331" s="47">
        <v>20</v>
      </c>
      <c r="I331" s="47">
        <v>0.2</v>
      </c>
      <c r="J331" s="48"/>
      <c r="K331" s="45" t="str">
        <f>Table13[[#This Row],[JUR]]&amp;" "&amp;Table13[[#This Row],[FORMATION]]</f>
        <v>29 20</v>
      </c>
      <c r="L331" s="45">
        <v>29</v>
      </c>
      <c r="M331" s="47">
        <v>20</v>
      </c>
      <c r="N331" s="47">
        <v>0.08</v>
      </c>
    </row>
    <row r="332" spans="1:14">
      <c r="A332" s="34" t="str">
        <f>'2025 Decline Rates Vertical'!$B332&amp;" "&amp;'2025 Decline Rates Vertical'!$C332</f>
        <v>13 1</v>
      </c>
      <c r="B332" s="49">
        <v>13</v>
      </c>
      <c r="C332" s="50">
        <v>1</v>
      </c>
      <c r="D332" s="51">
        <v>0.3</v>
      </c>
      <c r="F332" s="37" t="str">
        <f>'2025 Decline Rates Vertical'!$G332&amp;" "&amp;'2025 Decline Rates Vertical'!$H332</f>
        <v>32 20</v>
      </c>
      <c r="G332" s="49">
        <v>32</v>
      </c>
      <c r="H332" s="51">
        <v>20</v>
      </c>
      <c r="I332" s="51">
        <v>0.2</v>
      </c>
      <c r="J332" s="44"/>
      <c r="K332" s="49" t="str">
        <f>Table13[[#This Row],[JUR]]&amp;" "&amp;Table13[[#This Row],[FORMATION]]</f>
        <v>32 20</v>
      </c>
      <c r="L332" s="49">
        <v>32</v>
      </c>
      <c r="M332" s="51">
        <v>20</v>
      </c>
      <c r="N332" s="51">
        <v>0.08</v>
      </c>
    </row>
    <row r="333" spans="1:14">
      <c r="A333" s="34" t="str">
        <f>'2025 Decline Rates Vertical'!$B333&amp;" "&amp;'2025 Decline Rates Vertical'!$C333</f>
        <v>13 9</v>
      </c>
      <c r="B333" s="45">
        <v>13</v>
      </c>
      <c r="C333" s="46">
        <v>9</v>
      </c>
      <c r="D333" s="47">
        <v>0.41</v>
      </c>
      <c r="F333" s="37" t="str">
        <f>'2025 Decline Rates Vertical'!$G333&amp;" "&amp;'2025 Decline Rates Vertical'!$H333</f>
        <v>33 20</v>
      </c>
      <c r="G333" s="45">
        <v>33</v>
      </c>
      <c r="H333" s="47">
        <v>20</v>
      </c>
      <c r="I333" s="47">
        <v>0.2</v>
      </c>
      <c r="J333" s="48"/>
      <c r="K333" s="45" t="str">
        <f>Table13[[#This Row],[JUR]]&amp;" "&amp;Table13[[#This Row],[FORMATION]]</f>
        <v>33 20</v>
      </c>
      <c r="L333" s="45">
        <v>33</v>
      </c>
      <c r="M333" s="47">
        <v>20</v>
      </c>
      <c r="N333" s="47">
        <v>0.08</v>
      </c>
    </row>
    <row r="334" spans="1:14">
      <c r="A334" s="34" t="str">
        <f>'2025 Decline Rates Vertical'!$B334&amp;" "&amp;'2025 Decline Rates Vertical'!$C334</f>
        <v>13 10</v>
      </c>
      <c r="B334" s="49">
        <v>13</v>
      </c>
      <c r="C334" s="50">
        <v>10</v>
      </c>
      <c r="D334" s="51">
        <v>0.28999999999999998</v>
      </c>
      <c r="F334" s="37" t="str">
        <f>'2025 Decline Rates Vertical'!$G334&amp;" "&amp;'2025 Decline Rates Vertical'!$H334</f>
        <v>36 20</v>
      </c>
      <c r="G334" s="49">
        <v>36</v>
      </c>
      <c r="H334" s="51">
        <v>20</v>
      </c>
      <c r="I334" s="51">
        <v>0.2</v>
      </c>
      <c r="J334" s="44"/>
      <c r="K334" s="49" t="str">
        <f>Table13[[#This Row],[JUR]]&amp;" "&amp;Table13[[#This Row],[FORMATION]]</f>
        <v>36 20</v>
      </c>
      <c r="L334" s="49">
        <v>36</v>
      </c>
      <c r="M334" s="51">
        <v>20</v>
      </c>
      <c r="N334" s="51">
        <v>0.08</v>
      </c>
    </row>
    <row r="335" spans="1:14">
      <c r="A335" s="34" t="str">
        <f>'2025 Decline Rates Vertical'!$B335&amp;" "&amp;'2025 Decline Rates Vertical'!$C335</f>
        <v>13 14</v>
      </c>
      <c r="B335" s="45">
        <v>13</v>
      </c>
      <c r="C335" s="46">
        <v>14</v>
      </c>
      <c r="D335" s="47">
        <v>0.31</v>
      </c>
      <c r="F335" s="37" t="str">
        <f>'2025 Decline Rates Vertical'!$G335&amp;" "&amp;'2025 Decline Rates Vertical'!$H335</f>
        <v>38 20</v>
      </c>
      <c r="G335" s="45">
        <v>38</v>
      </c>
      <c r="H335" s="47">
        <v>20</v>
      </c>
      <c r="I335" s="47">
        <v>0.2</v>
      </c>
      <c r="J335" s="48"/>
      <c r="K335" s="45" t="str">
        <f>Table13[[#This Row],[JUR]]&amp;" "&amp;Table13[[#This Row],[FORMATION]]</f>
        <v>38 20</v>
      </c>
      <c r="L335" s="45">
        <v>38</v>
      </c>
      <c r="M335" s="47">
        <v>20</v>
      </c>
      <c r="N335" s="47">
        <v>0.08</v>
      </c>
    </row>
    <row r="336" spans="1:14">
      <c r="A336" s="34" t="str">
        <f>'2025 Decline Rates Vertical'!$B336&amp;" "&amp;'2025 Decline Rates Vertical'!$C336</f>
        <v>13 20</v>
      </c>
      <c r="B336" s="49">
        <v>13</v>
      </c>
      <c r="C336" s="50">
        <v>20</v>
      </c>
      <c r="D336" s="51">
        <v>0.44</v>
      </c>
      <c r="F336" s="37" t="str">
        <f>'2025 Decline Rates Vertical'!$G336&amp;" "&amp;'2025 Decline Rates Vertical'!$H336</f>
        <v>39 20</v>
      </c>
      <c r="G336" s="49">
        <v>39</v>
      </c>
      <c r="H336" s="51">
        <v>20</v>
      </c>
      <c r="I336" s="51">
        <v>0.2</v>
      </c>
      <c r="J336" s="44"/>
      <c r="K336" s="49" t="str">
        <f>Table13[[#This Row],[JUR]]&amp;" "&amp;Table13[[#This Row],[FORMATION]]</f>
        <v>39 20</v>
      </c>
      <c r="L336" s="49">
        <v>39</v>
      </c>
      <c r="M336" s="51">
        <v>20</v>
      </c>
      <c r="N336" s="51">
        <v>0.08</v>
      </c>
    </row>
    <row r="337" spans="1:14">
      <c r="A337" s="34" t="str">
        <f>'2025 Decline Rates Vertical'!$B337&amp;" "&amp;'2025 Decline Rates Vertical'!$C337</f>
        <v>13 21</v>
      </c>
      <c r="B337" s="45">
        <v>13</v>
      </c>
      <c r="C337" s="46">
        <v>21</v>
      </c>
      <c r="D337" s="47">
        <v>0.28999999999999998</v>
      </c>
      <c r="F337" s="37" t="str">
        <f>'2025 Decline Rates Vertical'!$G337&amp;" "&amp;'2025 Decline Rates Vertical'!$H337</f>
        <v>42 20</v>
      </c>
      <c r="G337" s="45">
        <v>42</v>
      </c>
      <c r="H337" s="47">
        <v>20</v>
      </c>
      <c r="I337" s="47">
        <v>0.2</v>
      </c>
      <c r="J337" s="48"/>
      <c r="K337" s="45" t="str">
        <f>Table13[[#This Row],[JUR]]&amp;" "&amp;Table13[[#This Row],[FORMATION]]</f>
        <v>42 20</v>
      </c>
      <c r="L337" s="45">
        <v>42</v>
      </c>
      <c r="M337" s="47">
        <v>20</v>
      </c>
      <c r="N337" s="47">
        <v>0.08</v>
      </c>
    </row>
    <row r="338" spans="1:14">
      <c r="A338" s="34" t="str">
        <f>'2025 Decline Rates Vertical'!$B338&amp;" "&amp;'2025 Decline Rates Vertical'!$C338</f>
        <v>13 32</v>
      </c>
      <c r="B338" s="49">
        <v>13</v>
      </c>
      <c r="C338" s="50">
        <v>32</v>
      </c>
      <c r="D338" s="51">
        <v>0.48</v>
      </c>
      <c r="F338" s="37" t="str">
        <f>'2025 Decline Rates Vertical'!$G338&amp;" "&amp;'2025 Decline Rates Vertical'!$H338</f>
        <v>45 20</v>
      </c>
      <c r="G338" s="49">
        <v>45</v>
      </c>
      <c r="H338" s="51">
        <v>20</v>
      </c>
      <c r="I338" s="51">
        <v>0.2</v>
      </c>
      <c r="J338" s="44"/>
      <c r="K338" s="49" t="str">
        <f>Table13[[#This Row],[JUR]]&amp;" "&amp;Table13[[#This Row],[FORMATION]]</f>
        <v>45 20</v>
      </c>
      <c r="L338" s="49">
        <v>45</v>
      </c>
      <c r="M338" s="51">
        <v>20</v>
      </c>
      <c r="N338" s="51">
        <v>0.08</v>
      </c>
    </row>
    <row r="339" spans="1:14">
      <c r="A339" s="34" t="str">
        <f>'2025 Decline Rates Vertical'!$B339&amp;" "&amp;'2025 Decline Rates Vertical'!$C339</f>
        <v>13 33</v>
      </c>
      <c r="B339" s="45">
        <v>13</v>
      </c>
      <c r="C339" s="46">
        <v>33</v>
      </c>
      <c r="D339" s="47">
        <v>0.39</v>
      </c>
      <c r="F339" s="37" t="str">
        <f>'2025 Decline Rates Vertical'!$G339&amp;" "&amp;'2025 Decline Rates Vertical'!$H339</f>
        <v>47 20</v>
      </c>
      <c r="G339" s="45">
        <v>47</v>
      </c>
      <c r="H339" s="47">
        <v>20</v>
      </c>
      <c r="I339" s="47">
        <v>0.2</v>
      </c>
      <c r="J339" s="48"/>
      <c r="K339" s="45" t="str">
        <f>Table13[[#This Row],[JUR]]&amp;" "&amp;Table13[[#This Row],[FORMATION]]</f>
        <v>47 20</v>
      </c>
      <c r="L339" s="45">
        <v>47</v>
      </c>
      <c r="M339" s="47">
        <v>20</v>
      </c>
      <c r="N339" s="47">
        <v>0.08</v>
      </c>
    </row>
    <row r="340" spans="1:14">
      <c r="A340" s="34" t="str">
        <f>'2025 Decline Rates Vertical'!$B340&amp;" "&amp;'2025 Decline Rates Vertical'!$C340</f>
        <v>13 34</v>
      </c>
      <c r="B340" s="49">
        <v>13</v>
      </c>
      <c r="C340" s="50">
        <v>34</v>
      </c>
      <c r="D340" s="51">
        <v>0.53</v>
      </c>
      <c r="F340" s="37" t="str">
        <f>'2025 Decline Rates Vertical'!$G340&amp;" "&amp;'2025 Decline Rates Vertical'!$H340</f>
        <v>1 21</v>
      </c>
      <c r="G340" s="49">
        <v>1</v>
      </c>
      <c r="H340" s="51">
        <v>21</v>
      </c>
      <c r="I340" s="51">
        <v>0.2</v>
      </c>
      <c r="J340" s="44"/>
      <c r="K340" s="49" t="str">
        <f>Table13[[#This Row],[JUR]]&amp;" "&amp;Table13[[#This Row],[FORMATION]]</f>
        <v>1 21</v>
      </c>
      <c r="L340" s="49">
        <v>1</v>
      </c>
      <c r="M340" s="51">
        <v>21</v>
      </c>
      <c r="N340" s="51">
        <v>0.14000000000000001</v>
      </c>
    </row>
    <row r="341" spans="1:14">
      <c r="A341" s="34" t="str">
        <f>'2025 Decline Rates Vertical'!$B341&amp;" "&amp;'2025 Decline Rates Vertical'!$C341</f>
        <v>13 35</v>
      </c>
      <c r="B341" s="45">
        <v>13</v>
      </c>
      <c r="C341" s="46">
        <v>35</v>
      </c>
      <c r="D341" s="47">
        <v>0.36</v>
      </c>
      <c r="F341" s="37" t="str">
        <f>'2025 Decline Rates Vertical'!$G341&amp;" "&amp;'2025 Decline Rates Vertical'!$H341</f>
        <v>2 21</v>
      </c>
      <c r="G341" s="45">
        <v>2</v>
      </c>
      <c r="H341" s="47">
        <v>21</v>
      </c>
      <c r="I341" s="47">
        <v>0.28000000000000003</v>
      </c>
      <c r="J341" s="48"/>
      <c r="K341" s="45" t="str">
        <f>Table13[[#This Row],[JUR]]&amp;" "&amp;Table13[[#This Row],[FORMATION]]</f>
        <v>2 21</v>
      </c>
      <c r="L341" s="45">
        <v>2</v>
      </c>
      <c r="M341" s="47">
        <v>21</v>
      </c>
      <c r="N341" s="47">
        <v>0.09</v>
      </c>
    </row>
    <row r="342" spans="1:14">
      <c r="A342" s="34" t="str">
        <f>'2025 Decline Rates Vertical'!$B342&amp;" "&amp;'2025 Decline Rates Vertical'!$C342</f>
        <v>13 36</v>
      </c>
      <c r="B342" s="49">
        <v>13</v>
      </c>
      <c r="C342" s="50">
        <v>36</v>
      </c>
      <c r="D342" s="51">
        <v>0.34</v>
      </c>
      <c r="F342" s="37" t="str">
        <f>'2025 Decline Rates Vertical'!$G342&amp;" "&amp;'2025 Decline Rates Vertical'!$H342</f>
        <v>9 21</v>
      </c>
      <c r="G342" s="49">
        <v>9</v>
      </c>
      <c r="H342" s="51">
        <v>21</v>
      </c>
      <c r="I342" s="51">
        <v>0.2</v>
      </c>
      <c r="J342" s="44"/>
      <c r="K342" s="49" t="str">
        <f>Table13[[#This Row],[JUR]]&amp;" "&amp;Table13[[#This Row],[FORMATION]]</f>
        <v>9 21</v>
      </c>
      <c r="L342" s="49">
        <v>9</v>
      </c>
      <c r="M342" s="51">
        <v>21</v>
      </c>
      <c r="N342" s="51">
        <v>0.14000000000000001</v>
      </c>
    </row>
    <row r="343" spans="1:14">
      <c r="A343" s="34" t="str">
        <f>'2025 Decline Rates Vertical'!$B343&amp;" "&amp;'2025 Decline Rates Vertical'!$C343</f>
        <v>13 37</v>
      </c>
      <c r="B343" s="45">
        <v>13</v>
      </c>
      <c r="C343" s="46">
        <v>37</v>
      </c>
      <c r="D343" s="47">
        <v>0.5</v>
      </c>
      <c r="F343" s="37" t="str">
        <f>'2025 Decline Rates Vertical'!$G343&amp;" "&amp;'2025 Decline Rates Vertical'!$H343</f>
        <v>11 21</v>
      </c>
      <c r="G343" s="45">
        <v>11</v>
      </c>
      <c r="H343" s="47">
        <v>21</v>
      </c>
      <c r="I343" s="47">
        <v>0.2</v>
      </c>
      <c r="J343" s="48"/>
      <c r="K343" s="45" t="str">
        <f>Table13[[#This Row],[JUR]]&amp;" "&amp;Table13[[#This Row],[FORMATION]]</f>
        <v>11 21</v>
      </c>
      <c r="L343" s="45">
        <v>11</v>
      </c>
      <c r="M343" s="47">
        <v>21</v>
      </c>
      <c r="N343" s="47">
        <v>0.14000000000000001</v>
      </c>
    </row>
    <row r="344" spans="1:14">
      <c r="A344" s="34" t="str">
        <f>'2025 Decline Rates Vertical'!$B344&amp;" "&amp;'2025 Decline Rates Vertical'!$C344</f>
        <v>13 38</v>
      </c>
      <c r="B344" s="49">
        <v>13</v>
      </c>
      <c r="C344" s="50">
        <v>38</v>
      </c>
      <c r="D344" s="51">
        <v>0.4</v>
      </c>
      <c r="F344" s="37" t="str">
        <f>'2025 Decline Rates Vertical'!$G344&amp;" "&amp;'2025 Decline Rates Vertical'!$H344</f>
        <v>12 21</v>
      </c>
      <c r="G344" s="49">
        <v>12</v>
      </c>
      <c r="H344" s="51">
        <v>21</v>
      </c>
      <c r="I344" s="51">
        <v>0.28000000000000003</v>
      </c>
      <c r="J344" s="44"/>
      <c r="K344" s="49" t="str">
        <f>Table13[[#This Row],[JUR]]&amp;" "&amp;Table13[[#This Row],[FORMATION]]</f>
        <v>12 21</v>
      </c>
      <c r="L344" s="49">
        <v>12</v>
      </c>
      <c r="M344" s="51">
        <v>21</v>
      </c>
      <c r="N344" s="51">
        <v>0.09</v>
      </c>
    </row>
    <row r="345" spans="1:14">
      <c r="A345" s="34" t="str">
        <f>'2025 Decline Rates Vertical'!$B345&amp;" "&amp;'2025 Decline Rates Vertical'!$C345</f>
        <v>13 39</v>
      </c>
      <c r="B345" s="45">
        <v>13</v>
      </c>
      <c r="C345" s="46">
        <v>39</v>
      </c>
      <c r="D345" s="47">
        <v>0.31</v>
      </c>
      <c r="F345" s="37" t="str">
        <f>'2025 Decline Rates Vertical'!$G345&amp;" "&amp;'2025 Decline Rates Vertical'!$H345</f>
        <v>13 21</v>
      </c>
      <c r="G345" s="45">
        <v>13</v>
      </c>
      <c r="H345" s="47">
        <v>21</v>
      </c>
      <c r="I345" s="47">
        <v>0.28000000000000003</v>
      </c>
      <c r="J345" s="48"/>
      <c r="K345" s="45" t="str">
        <f>Table13[[#This Row],[JUR]]&amp;" "&amp;Table13[[#This Row],[FORMATION]]</f>
        <v>13 21</v>
      </c>
      <c r="L345" s="45">
        <v>13</v>
      </c>
      <c r="M345" s="47">
        <v>21</v>
      </c>
      <c r="N345" s="47">
        <v>0.09</v>
      </c>
    </row>
    <row r="346" spans="1:14">
      <c r="A346" s="34" t="str">
        <f>'2025 Decline Rates Vertical'!$B346&amp;" "&amp;'2025 Decline Rates Vertical'!$C346</f>
        <v>13 40</v>
      </c>
      <c r="B346" s="49">
        <v>13</v>
      </c>
      <c r="C346" s="50">
        <v>40</v>
      </c>
      <c r="D346" s="51">
        <v>0.36</v>
      </c>
      <c r="F346" s="37" t="str">
        <f>'2025 Decline Rates Vertical'!$G346&amp;" "&amp;'2025 Decline Rates Vertical'!$H346</f>
        <v>14 21</v>
      </c>
      <c r="G346" s="49">
        <v>14</v>
      </c>
      <c r="H346" s="51">
        <v>21</v>
      </c>
      <c r="I346" s="51">
        <v>0.28000000000000003</v>
      </c>
      <c r="J346" s="44"/>
      <c r="K346" s="49" t="str">
        <f>Table13[[#This Row],[JUR]]&amp;" "&amp;Table13[[#This Row],[FORMATION]]</f>
        <v>14 21</v>
      </c>
      <c r="L346" s="49">
        <v>14</v>
      </c>
      <c r="M346" s="51">
        <v>21</v>
      </c>
      <c r="N346" s="51">
        <v>0.09</v>
      </c>
    </row>
    <row r="347" spans="1:14">
      <c r="A347" s="34" t="str">
        <f>'2025 Decline Rates Vertical'!$B347&amp;" "&amp;'2025 Decline Rates Vertical'!$C347</f>
        <v>13 93</v>
      </c>
      <c r="B347" s="45">
        <v>13</v>
      </c>
      <c r="C347" s="46">
        <v>93</v>
      </c>
      <c r="D347" s="47">
        <v>0.42</v>
      </c>
      <c r="F347" s="37" t="str">
        <f>'2025 Decline Rates Vertical'!$G347&amp;" "&amp;'2025 Decline Rates Vertical'!$H347</f>
        <v>16 21</v>
      </c>
      <c r="G347" s="45">
        <v>16</v>
      </c>
      <c r="H347" s="47">
        <v>21</v>
      </c>
      <c r="I347" s="47">
        <v>0.28000000000000003</v>
      </c>
      <c r="J347" s="48"/>
      <c r="K347" s="45" t="str">
        <f>Table13[[#This Row],[JUR]]&amp;" "&amp;Table13[[#This Row],[FORMATION]]</f>
        <v>16 21</v>
      </c>
      <c r="L347" s="45">
        <v>16</v>
      </c>
      <c r="M347" s="47">
        <v>21</v>
      </c>
      <c r="N347" s="47">
        <v>0.09</v>
      </c>
    </row>
    <row r="348" spans="1:14">
      <c r="A348" s="34" t="str">
        <f>'2025 Decline Rates Vertical'!$B348&amp;" "&amp;'2025 Decline Rates Vertical'!$C348</f>
        <v>13 94</v>
      </c>
      <c r="B348" s="49">
        <v>13</v>
      </c>
      <c r="C348" s="50">
        <v>94</v>
      </c>
      <c r="D348" s="51">
        <v>0.34</v>
      </c>
      <c r="F348" s="37" t="str">
        <f>'2025 Decline Rates Vertical'!$G348&amp;" "&amp;'2025 Decline Rates Vertical'!$H348</f>
        <v>17 21</v>
      </c>
      <c r="G348" s="49">
        <v>17</v>
      </c>
      <c r="H348" s="51">
        <v>21</v>
      </c>
      <c r="I348" s="51">
        <v>0.2</v>
      </c>
      <c r="J348" s="44"/>
      <c r="K348" s="49" t="str">
        <f>Table13[[#This Row],[JUR]]&amp;" "&amp;Table13[[#This Row],[FORMATION]]</f>
        <v>17 21</v>
      </c>
      <c r="L348" s="49">
        <v>17</v>
      </c>
      <c r="M348" s="51">
        <v>21</v>
      </c>
      <c r="N348" s="51">
        <v>0.14000000000000001</v>
      </c>
    </row>
    <row r="349" spans="1:14">
      <c r="A349" s="34" t="str">
        <f>'2025 Decline Rates Vertical'!$B349&amp;" "&amp;'2025 Decline Rates Vertical'!$C349</f>
        <v>13 95</v>
      </c>
      <c r="B349" s="45">
        <v>13</v>
      </c>
      <c r="C349" s="46">
        <v>95</v>
      </c>
      <c r="D349" s="47">
        <v>0.51</v>
      </c>
      <c r="F349" s="37" t="str">
        <f>'2025 Decline Rates Vertical'!$G349&amp;" "&amp;'2025 Decline Rates Vertical'!$H349</f>
        <v>19 21</v>
      </c>
      <c r="G349" s="45">
        <v>19</v>
      </c>
      <c r="H349" s="47">
        <v>21</v>
      </c>
      <c r="I349" s="47">
        <v>0.28000000000000003</v>
      </c>
      <c r="J349" s="48"/>
      <c r="K349" s="45" t="str">
        <f>Table13[[#This Row],[JUR]]&amp;" "&amp;Table13[[#This Row],[FORMATION]]</f>
        <v>19 21</v>
      </c>
      <c r="L349" s="45">
        <v>19</v>
      </c>
      <c r="M349" s="47">
        <v>21</v>
      </c>
      <c r="N349" s="47">
        <v>0.09</v>
      </c>
    </row>
    <row r="350" spans="1:14">
      <c r="A350" s="34" t="str">
        <f>'2025 Decline Rates Vertical'!$B350&amp;" "&amp;'2025 Decline Rates Vertical'!$C350</f>
        <v>13 96</v>
      </c>
      <c r="B350" s="49">
        <v>13</v>
      </c>
      <c r="C350" s="50">
        <v>96</v>
      </c>
      <c r="D350" s="51">
        <v>0.7</v>
      </c>
      <c r="F350" s="37" t="str">
        <f>'2025 Decline Rates Vertical'!$G350&amp;" "&amp;'2025 Decline Rates Vertical'!$H350</f>
        <v>21 21</v>
      </c>
      <c r="G350" s="49">
        <v>21</v>
      </c>
      <c r="H350" s="51">
        <v>21</v>
      </c>
      <c r="I350" s="51">
        <v>0.2</v>
      </c>
      <c r="J350" s="44"/>
      <c r="K350" s="49" t="str">
        <f>Table13[[#This Row],[JUR]]&amp;" "&amp;Table13[[#This Row],[FORMATION]]</f>
        <v>21 21</v>
      </c>
      <c r="L350" s="49">
        <v>21</v>
      </c>
      <c r="M350" s="51">
        <v>21</v>
      </c>
      <c r="N350" s="51">
        <v>0.14000000000000001</v>
      </c>
    </row>
    <row r="351" spans="1:14">
      <c r="A351" s="34" t="str">
        <f>'2025 Decline Rates Vertical'!$B351&amp;" "&amp;'2025 Decline Rates Vertical'!$C351</f>
        <v>13 100</v>
      </c>
      <c r="B351" s="45">
        <v>13</v>
      </c>
      <c r="C351" s="46">
        <v>100</v>
      </c>
      <c r="D351" s="47">
        <v>0</v>
      </c>
      <c r="F351" s="37" t="str">
        <f>'2025 Decline Rates Vertical'!$G351&amp;" "&amp;'2025 Decline Rates Vertical'!$H351</f>
        <v>24 21</v>
      </c>
      <c r="G351" s="45">
        <v>24</v>
      </c>
      <c r="H351" s="47">
        <v>21</v>
      </c>
      <c r="I351" s="47">
        <v>0.2</v>
      </c>
      <c r="J351" s="48"/>
      <c r="K351" s="45" t="str">
        <f>Table13[[#This Row],[JUR]]&amp;" "&amp;Table13[[#This Row],[FORMATION]]</f>
        <v>24 21</v>
      </c>
      <c r="L351" s="45">
        <v>24</v>
      </c>
      <c r="M351" s="47">
        <v>21</v>
      </c>
      <c r="N351" s="47">
        <v>0.14000000000000001</v>
      </c>
    </row>
    <row r="352" spans="1:14">
      <c r="A352" s="34" t="str">
        <f>'2025 Decline Rates Vertical'!$B352&amp;" "&amp;'2025 Decline Rates Vertical'!$C352</f>
        <v>13 101</v>
      </c>
      <c r="B352" s="49">
        <v>13</v>
      </c>
      <c r="C352" s="50">
        <v>101</v>
      </c>
      <c r="D352" s="51">
        <v>0</v>
      </c>
      <c r="F352" s="37" t="str">
        <f>'2025 Decline Rates Vertical'!$G352&amp;" "&amp;'2025 Decline Rates Vertical'!$H352</f>
        <v>29 21</v>
      </c>
      <c r="G352" s="49">
        <v>29</v>
      </c>
      <c r="H352" s="51">
        <v>21</v>
      </c>
      <c r="I352" s="51">
        <v>0.28000000000000003</v>
      </c>
      <c r="J352" s="44"/>
      <c r="K352" s="49" t="str">
        <f>Table13[[#This Row],[JUR]]&amp;" "&amp;Table13[[#This Row],[FORMATION]]</f>
        <v>29 21</v>
      </c>
      <c r="L352" s="49">
        <v>29</v>
      </c>
      <c r="M352" s="51">
        <v>21</v>
      </c>
      <c r="N352" s="51">
        <v>0.09</v>
      </c>
    </row>
    <row r="353" spans="1:14">
      <c r="A353" s="34" t="str">
        <f>'2025 Decline Rates Vertical'!$B353&amp;" "&amp;'2025 Decline Rates Vertical'!$C353</f>
        <v>14 1</v>
      </c>
      <c r="B353" s="45">
        <v>14</v>
      </c>
      <c r="C353" s="46">
        <v>1</v>
      </c>
      <c r="D353" s="47">
        <v>0.3</v>
      </c>
      <c r="F353" s="37" t="str">
        <f>'2025 Decline Rates Vertical'!$G353&amp;" "&amp;'2025 Decline Rates Vertical'!$H353</f>
        <v>31 21</v>
      </c>
      <c r="G353" s="45">
        <v>31</v>
      </c>
      <c r="H353" s="47">
        <v>21</v>
      </c>
      <c r="I353" s="47">
        <v>0.2</v>
      </c>
      <c r="J353" s="48"/>
      <c r="K353" s="45" t="str">
        <f>Table13[[#This Row],[JUR]]&amp;" "&amp;Table13[[#This Row],[FORMATION]]</f>
        <v>31 21</v>
      </c>
      <c r="L353" s="45">
        <v>31</v>
      </c>
      <c r="M353" s="47">
        <v>21</v>
      </c>
      <c r="N353" s="47">
        <v>0.14000000000000001</v>
      </c>
    </row>
    <row r="354" spans="1:14">
      <c r="A354" s="34" t="str">
        <f>'2025 Decline Rates Vertical'!$B354&amp;" "&amp;'2025 Decline Rates Vertical'!$C354</f>
        <v>14 9</v>
      </c>
      <c r="B354" s="49">
        <v>14</v>
      </c>
      <c r="C354" s="50">
        <v>9</v>
      </c>
      <c r="D354" s="51">
        <v>0.41</v>
      </c>
      <c r="F354" s="37" t="str">
        <f>'2025 Decline Rates Vertical'!$G354&amp;" "&amp;'2025 Decline Rates Vertical'!$H354</f>
        <v>32 21</v>
      </c>
      <c r="G354" s="49">
        <v>32</v>
      </c>
      <c r="H354" s="51">
        <v>21</v>
      </c>
      <c r="I354" s="51">
        <v>0.28000000000000003</v>
      </c>
      <c r="J354" s="44"/>
      <c r="K354" s="49" t="str">
        <f>Table13[[#This Row],[JUR]]&amp;" "&amp;Table13[[#This Row],[FORMATION]]</f>
        <v>32 21</v>
      </c>
      <c r="L354" s="49">
        <v>32</v>
      </c>
      <c r="M354" s="51">
        <v>21</v>
      </c>
      <c r="N354" s="51">
        <v>0.09</v>
      </c>
    </row>
    <row r="355" spans="1:14">
      <c r="A355" s="34" t="str">
        <f>'2025 Decline Rates Vertical'!$B355&amp;" "&amp;'2025 Decline Rates Vertical'!$C355</f>
        <v>14 10</v>
      </c>
      <c r="B355" s="45">
        <v>14</v>
      </c>
      <c r="C355" s="46">
        <v>10</v>
      </c>
      <c r="D355" s="47">
        <v>0.28999999999999998</v>
      </c>
      <c r="F355" s="37" t="str">
        <f>'2025 Decline Rates Vertical'!$G355&amp;" "&amp;'2025 Decline Rates Vertical'!$H355</f>
        <v>33 21</v>
      </c>
      <c r="G355" s="45">
        <v>33</v>
      </c>
      <c r="H355" s="47">
        <v>21</v>
      </c>
      <c r="I355" s="47">
        <v>0.28000000000000003</v>
      </c>
      <c r="J355" s="48"/>
      <c r="K355" s="45" t="str">
        <f>Table13[[#This Row],[JUR]]&amp;" "&amp;Table13[[#This Row],[FORMATION]]</f>
        <v>33 21</v>
      </c>
      <c r="L355" s="45">
        <v>33</v>
      </c>
      <c r="M355" s="47">
        <v>21</v>
      </c>
      <c r="N355" s="47">
        <v>0.09</v>
      </c>
    </row>
    <row r="356" spans="1:14">
      <c r="A356" s="34" t="str">
        <f>'2025 Decline Rates Vertical'!$B356&amp;" "&amp;'2025 Decline Rates Vertical'!$C356</f>
        <v>14 14</v>
      </c>
      <c r="B356" s="49">
        <v>14</v>
      </c>
      <c r="C356" s="50">
        <v>14</v>
      </c>
      <c r="D356" s="51">
        <v>0.31</v>
      </c>
      <c r="F356" s="37" t="str">
        <f>'2025 Decline Rates Vertical'!$G356&amp;" "&amp;'2025 Decline Rates Vertical'!$H356</f>
        <v>36 21</v>
      </c>
      <c r="G356" s="49">
        <v>36</v>
      </c>
      <c r="H356" s="51">
        <v>21</v>
      </c>
      <c r="I356" s="51">
        <v>0.28000000000000003</v>
      </c>
      <c r="J356" s="44"/>
      <c r="K356" s="49" t="str">
        <f>Table13[[#This Row],[JUR]]&amp;" "&amp;Table13[[#This Row],[FORMATION]]</f>
        <v>36 21</v>
      </c>
      <c r="L356" s="49">
        <v>36</v>
      </c>
      <c r="M356" s="51">
        <v>21</v>
      </c>
      <c r="N356" s="51">
        <v>0.09</v>
      </c>
    </row>
    <row r="357" spans="1:14">
      <c r="A357" s="34" t="str">
        <f>'2025 Decline Rates Vertical'!$B357&amp;" "&amp;'2025 Decline Rates Vertical'!$C357</f>
        <v>14 20</v>
      </c>
      <c r="B357" s="45">
        <v>14</v>
      </c>
      <c r="C357" s="46">
        <v>20</v>
      </c>
      <c r="D357" s="47">
        <v>0.44</v>
      </c>
      <c r="F357" s="37" t="str">
        <f>'2025 Decline Rates Vertical'!$G357&amp;" "&amp;'2025 Decline Rates Vertical'!$H357</f>
        <v>38 21</v>
      </c>
      <c r="G357" s="45">
        <v>38</v>
      </c>
      <c r="H357" s="47">
        <v>21</v>
      </c>
      <c r="I357" s="47">
        <v>0.28000000000000003</v>
      </c>
      <c r="J357" s="48"/>
      <c r="K357" s="45" t="str">
        <f>Table13[[#This Row],[JUR]]&amp;" "&amp;Table13[[#This Row],[FORMATION]]</f>
        <v>38 21</v>
      </c>
      <c r="L357" s="45">
        <v>38</v>
      </c>
      <c r="M357" s="47">
        <v>21</v>
      </c>
      <c r="N357" s="47">
        <v>0.09</v>
      </c>
    </row>
    <row r="358" spans="1:14">
      <c r="A358" s="34" t="str">
        <f>'2025 Decline Rates Vertical'!$B358&amp;" "&amp;'2025 Decline Rates Vertical'!$C358</f>
        <v>14 21</v>
      </c>
      <c r="B358" s="49">
        <v>14</v>
      </c>
      <c r="C358" s="50">
        <v>21</v>
      </c>
      <c r="D358" s="51">
        <v>0.28999999999999998</v>
      </c>
      <c r="F358" s="37" t="str">
        <f>'2025 Decline Rates Vertical'!$G358&amp;" "&amp;'2025 Decline Rates Vertical'!$H358</f>
        <v>39 21</v>
      </c>
      <c r="G358" s="49">
        <v>39</v>
      </c>
      <c r="H358" s="51">
        <v>21</v>
      </c>
      <c r="I358" s="51">
        <v>0.28000000000000003</v>
      </c>
      <c r="J358" s="44"/>
      <c r="K358" s="49" t="str">
        <f>Table13[[#This Row],[JUR]]&amp;" "&amp;Table13[[#This Row],[FORMATION]]</f>
        <v>39 21</v>
      </c>
      <c r="L358" s="49">
        <v>39</v>
      </c>
      <c r="M358" s="51">
        <v>21</v>
      </c>
      <c r="N358" s="51">
        <v>0.09</v>
      </c>
    </row>
    <row r="359" spans="1:14">
      <c r="A359" s="34" t="str">
        <f>'2025 Decline Rates Vertical'!$B359&amp;" "&amp;'2025 Decline Rates Vertical'!$C359</f>
        <v>14 32</v>
      </c>
      <c r="B359" s="45">
        <v>14</v>
      </c>
      <c r="C359" s="46">
        <v>32</v>
      </c>
      <c r="D359" s="47">
        <v>0.48</v>
      </c>
      <c r="F359" s="37" t="str">
        <f>'2025 Decline Rates Vertical'!$G359&amp;" "&amp;'2025 Decline Rates Vertical'!$H359</f>
        <v>42 21</v>
      </c>
      <c r="G359" s="45">
        <v>42</v>
      </c>
      <c r="H359" s="47">
        <v>21</v>
      </c>
      <c r="I359" s="47">
        <v>0.28000000000000003</v>
      </c>
      <c r="J359" s="48"/>
      <c r="K359" s="45" t="str">
        <f>Table13[[#This Row],[JUR]]&amp;" "&amp;Table13[[#This Row],[FORMATION]]</f>
        <v>42 21</v>
      </c>
      <c r="L359" s="45">
        <v>42</v>
      </c>
      <c r="M359" s="47">
        <v>21</v>
      </c>
      <c r="N359" s="47">
        <v>0.09</v>
      </c>
    </row>
    <row r="360" spans="1:14">
      <c r="A360" s="34" t="str">
        <f>'2025 Decline Rates Vertical'!$B360&amp;" "&amp;'2025 Decline Rates Vertical'!$C360</f>
        <v>14 33</v>
      </c>
      <c r="B360" s="49">
        <v>14</v>
      </c>
      <c r="C360" s="50">
        <v>33</v>
      </c>
      <c r="D360" s="51">
        <v>0.39</v>
      </c>
      <c r="F360" s="37" t="str">
        <f>'2025 Decline Rates Vertical'!$G360&amp;" "&amp;'2025 Decline Rates Vertical'!$H360</f>
        <v>45 21</v>
      </c>
      <c r="G360" s="49">
        <v>45</v>
      </c>
      <c r="H360" s="51">
        <v>21</v>
      </c>
      <c r="I360" s="51">
        <v>0.28000000000000003</v>
      </c>
      <c r="J360" s="44"/>
      <c r="K360" s="49" t="str">
        <f>Table13[[#This Row],[JUR]]&amp;" "&amp;Table13[[#This Row],[FORMATION]]</f>
        <v>45 21</v>
      </c>
      <c r="L360" s="49">
        <v>45</v>
      </c>
      <c r="M360" s="51">
        <v>21</v>
      </c>
      <c r="N360" s="51">
        <v>0.09</v>
      </c>
    </row>
    <row r="361" spans="1:14">
      <c r="A361" s="34" t="str">
        <f>'2025 Decline Rates Vertical'!$B361&amp;" "&amp;'2025 Decline Rates Vertical'!$C361</f>
        <v>14 34</v>
      </c>
      <c r="B361" s="45">
        <v>14</v>
      </c>
      <c r="C361" s="46">
        <v>34</v>
      </c>
      <c r="D361" s="47">
        <v>0.53</v>
      </c>
      <c r="F361" s="37" t="str">
        <f>'2025 Decline Rates Vertical'!$G361&amp;" "&amp;'2025 Decline Rates Vertical'!$H361</f>
        <v>46 21</v>
      </c>
      <c r="G361" s="45">
        <v>46</v>
      </c>
      <c r="H361" s="47">
        <v>21</v>
      </c>
      <c r="I361" s="47">
        <v>0.2</v>
      </c>
      <c r="J361" s="48"/>
      <c r="K361" s="45" t="str">
        <f>Table13[[#This Row],[JUR]]&amp;" "&amp;Table13[[#This Row],[FORMATION]]</f>
        <v>46 21</v>
      </c>
      <c r="L361" s="45">
        <v>46</v>
      </c>
      <c r="M361" s="47">
        <v>21</v>
      </c>
      <c r="N361" s="47">
        <v>0.14000000000000001</v>
      </c>
    </row>
    <row r="362" spans="1:14">
      <c r="A362" s="34" t="str">
        <f>'2025 Decline Rates Vertical'!$B362&amp;" "&amp;'2025 Decline Rates Vertical'!$C362</f>
        <v>14 35</v>
      </c>
      <c r="B362" s="49">
        <v>14</v>
      </c>
      <c r="C362" s="50">
        <v>35</v>
      </c>
      <c r="D362" s="51">
        <v>0.36</v>
      </c>
      <c r="F362" s="37" t="str">
        <f>'2025 Decline Rates Vertical'!$G362&amp;" "&amp;'2025 Decline Rates Vertical'!$H362</f>
        <v>47 21</v>
      </c>
      <c r="G362" s="49">
        <v>47</v>
      </c>
      <c r="H362" s="51">
        <v>21</v>
      </c>
      <c r="I362" s="51">
        <v>0.28000000000000003</v>
      </c>
      <c r="J362" s="44"/>
      <c r="K362" s="49" t="str">
        <f>Table13[[#This Row],[JUR]]&amp;" "&amp;Table13[[#This Row],[FORMATION]]</f>
        <v>47 21</v>
      </c>
      <c r="L362" s="49">
        <v>47</v>
      </c>
      <c r="M362" s="51">
        <v>21</v>
      </c>
      <c r="N362" s="51">
        <v>0.09</v>
      </c>
    </row>
    <row r="363" spans="1:14">
      <c r="A363" s="34" t="str">
        <f>'2025 Decline Rates Vertical'!$B363&amp;" "&amp;'2025 Decline Rates Vertical'!$C363</f>
        <v>14 36</v>
      </c>
      <c r="B363" s="45">
        <v>14</v>
      </c>
      <c r="C363" s="46">
        <v>36</v>
      </c>
      <c r="D363" s="47">
        <v>0.34</v>
      </c>
      <c r="F363" s="37" t="str">
        <f>'2025 Decline Rates Vertical'!$G363&amp;" "&amp;'2025 Decline Rates Vertical'!$H363</f>
        <v>49 21</v>
      </c>
      <c r="G363" s="45">
        <v>49</v>
      </c>
      <c r="H363" s="47">
        <v>21</v>
      </c>
      <c r="I363" s="47">
        <v>0.2</v>
      </c>
      <c r="J363" s="48"/>
      <c r="K363" s="45" t="str">
        <f>Table13[[#This Row],[JUR]]&amp;" "&amp;Table13[[#This Row],[FORMATION]]</f>
        <v>49 21</v>
      </c>
      <c r="L363" s="45">
        <v>49</v>
      </c>
      <c r="M363" s="47">
        <v>21</v>
      </c>
      <c r="N363" s="47">
        <v>0.14000000000000001</v>
      </c>
    </row>
    <row r="364" spans="1:14">
      <c r="A364" s="34" t="str">
        <f>'2025 Decline Rates Vertical'!$B364&amp;" "&amp;'2025 Decline Rates Vertical'!$C364</f>
        <v>14 37</v>
      </c>
      <c r="B364" s="49">
        <v>14</v>
      </c>
      <c r="C364" s="50">
        <v>37</v>
      </c>
      <c r="D364" s="51">
        <v>0.5</v>
      </c>
      <c r="F364" s="37" t="str">
        <f>'2025 Decline Rates Vertical'!$G364&amp;" "&amp;'2025 Decline Rates Vertical'!$H364</f>
        <v>4 22</v>
      </c>
      <c r="G364" s="49">
        <v>4</v>
      </c>
      <c r="H364" s="51">
        <v>22</v>
      </c>
      <c r="I364" s="51">
        <v>0.34</v>
      </c>
      <c r="J364" s="44"/>
      <c r="K364" s="49" t="str">
        <f>Table13[[#This Row],[JUR]]&amp;" "&amp;Table13[[#This Row],[FORMATION]]</f>
        <v>4 22</v>
      </c>
      <c r="L364" s="49">
        <v>4</v>
      </c>
      <c r="M364" s="51">
        <v>22</v>
      </c>
      <c r="N364" s="51">
        <v>0.13</v>
      </c>
    </row>
    <row r="365" spans="1:14">
      <c r="A365" s="34" t="str">
        <f>'2025 Decline Rates Vertical'!$B365&amp;" "&amp;'2025 Decline Rates Vertical'!$C365</f>
        <v>14 38</v>
      </c>
      <c r="B365" s="45">
        <v>14</v>
      </c>
      <c r="C365" s="46">
        <v>38</v>
      </c>
      <c r="D365" s="47">
        <v>0.4</v>
      </c>
      <c r="F365" s="37" t="str">
        <f>'2025 Decline Rates Vertical'!$G365&amp;" "&amp;'2025 Decline Rates Vertical'!$H365</f>
        <v>6 22</v>
      </c>
      <c r="G365" s="45">
        <v>6</v>
      </c>
      <c r="H365" s="47">
        <v>22</v>
      </c>
      <c r="I365" s="47">
        <v>0.19</v>
      </c>
      <c r="J365" s="48"/>
      <c r="K365" s="45" t="str">
        <f>Table13[[#This Row],[JUR]]&amp;" "&amp;Table13[[#This Row],[FORMATION]]</f>
        <v>6 22</v>
      </c>
      <c r="L365" s="45">
        <v>6</v>
      </c>
      <c r="M365" s="47">
        <v>22</v>
      </c>
      <c r="N365" s="47">
        <v>0.19</v>
      </c>
    </row>
    <row r="366" spans="1:14">
      <c r="A366" s="34" t="str">
        <f>'2025 Decline Rates Vertical'!$B366&amp;" "&amp;'2025 Decline Rates Vertical'!$C366</f>
        <v>14 39</v>
      </c>
      <c r="B366" s="49">
        <v>14</v>
      </c>
      <c r="C366" s="50">
        <v>39</v>
      </c>
      <c r="D366" s="51">
        <v>0.31</v>
      </c>
      <c r="F366" s="37" t="str">
        <f>'2025 Decline Rates Vertical'!$G366&amp;" "&amp;'2025 Decline Rates Vertical'!$H366</f>
        <v>8 22</v>
      </c>
      <c r="G366" s="49">
        <v>8</v>
      </c>
      <c r="H366" s="51">
        <v>22</v>
      </c>
      <c r="I366" s="51">
        <v>0.34</v>
      </c>
      <c r="J366" s="44"/>
      <c r="K366" s="49" t="str">
        <f>Table13[[#This Row],[JUR]]&amp;" "&amp;Table13[[#This Row],[FORMATION]]</f>
        <v>8 22</v>
      </c>
      <c r="L366" s="49">
        <v>8</v>
      </c>
      <c r="M366" s="51">
        <v>22</v>
      </c>
      <c r="N366" s="51">
        <v>0.13</v>
      </c>
    </row>
    <row r="367" spans="1:14">
      <c r="A367" s="34" t="str">
        <f>'2025 Decline Rates Vertical'!$B367&amp;" "&amp;'2025 Decline Rates Vertical'!$C367</f>
        <v>14 40</v>
      </c>
      <c r="B367" s="45">
        <v>14</v>
      </c>
      <c r="C367" s="46">
        <v>40</v>
      </c>
      <c r="D367" s="47">
        <v>0.36</v>
      </c>
      <c r="F367" s="37" t="str">
        <f>'2025 Decline Rates Vertical'!$G367&amp;" "&amp;'2025 Decline Rates Vertical'!$H367</f>
        <v>10 22</v>
      </c>
      <c r="G367" s="45">
        <v>10</v>
      </c>
      <c r="H367" s="47">
        <v>22</v>
      </c>
      <c r="I367" s="47">
        <v>0.34</v>
      </c>
      <c r="J367" s="48"/>
      <c r="K367" s="45" t="str">
        <f>Table13[[#This Row],[JUR]]&amp;" "&amp;Table13[[#This Row],[FORMATION]]</f>
        <v>10 22</v>
      </c>
      <c r="L367" s="45">
        <v>10</v>
      </c>
      <c r="M367" s="47">
        <v>22</v>
      </c>
      <c r="N367" s="47">
        <v>0.13</v>
      </c>
    </row>
    <row r="368" spans="1:14">
      <c r="A368" s="34" t="str">
        <f>'2025 Decline Rates Vertical'!$B368&amp;" "&amp;'2025 Decline Rates Vertical'!$C368</f>
        <v>14 93</v>
      </c>
      <c r="B368" s="49">
        <v>14</v>
      </c>
      <c r="C368" s="50">
        <v>93</v>
      </c>
      <c r="D368" s="51">
        <v>0.42</v>
      </c>
      <c r="F368" s="37" t="str">
        <f>'2025 Decline Rates Vertical'!$G368&amp;" "&amp;'2025 Decline Rates Vertical'!$H368</f>
        <v>22 22</v>
      </c>
      <c r="G368" s="49">
        <v>22</v>
      </c>
      <c r="H368" s="51">
        <v>22</v>
      </c>
      <c r="I368" s="51">
        <v>0.19</v>
      </c>
      <c r="J368" s="44"/>
      <c r="K368" s="49" t="str">
        <f>Table13[[#This Row],[JUR]]&amp;" "&amp;Table13[[#This Row],[FORMATION]]</f>
        <v>22 22</v>
      </c>
      <c r="L368" s="49">
        <v>22</v>
      </c>
      <c r="M368" s="51">
        <v>22</v>
      </c>
      <c r="N368" s="51">
        <v>0.19</v>
      </c>
    </row>
    <row r="369" spans="1:14">
      <c r="A369" s="34" t="str">
        <f>'2025 Decline Rates Vertical'!$B369&amp;" "&amp;'2025 Decline Rates Vertical'!$C369</f>
        <v>14 94</v>
      </c>
      <c r="B369" s="45">
        <v>14</v>
      </c>
      <c r="C369" s="46">
        <v>94</v>
      </c>
      <c r="D369" s="47">
        <v>0.34</v>
      </c>
      <c r="F369" s="37" t="str">
        <f>'2025 Decline Rates Vertical'!$G369&amp;" "&amp;'2025 Decline Rates Vertical'!$H369</f>
        <v>23 22</v>
      </c>
      <c r="G369" s="45">
        <v>23</v>
      </c>
      <c r="H369" s="47">
        <v>22</v>
      </c>
      <c r="I369" s="47">
        <v>0.19</v>
      </c>
      <c r="J369" s="48"/>
      <c r="K369" s="45" t="str">
        <f>Table13[[#This Row],[JUR]]&amp;" "&amp;Table13[[#This Row],[FORMATION]]</f>
        <v>23 22</v>
      </c>
      <c r="L369" s="45">
        <v>23</v>
      </c>
      <c r="M369" s="47">
        <v>22</v>
      </c>
      <c r="N369" s="47">
        <v>0.19</v>
      </c>
    </row>
    <row r="370" spans="1:14">
      <c r="A370" s="34" t="str">
        <f>'2025 Decline Rates Vertical'!$B370&amp;" "&amp;'2025 Decline Rates Vertical'!$C370</f>
        <v>14 95</v>
      </c>
      <c r="B370" s="49">
        <v>14</v>
      </c>
      <c r="C370" s="50">
        <v>95</v>
      </c>
      <c r="D370" s="51">
        <v>0.51</v>
      </c>
      <c r="F370" s="37" t="str">
        <f>'2025 Decline Rates Vertical'!$G370&amp;" "&amp;'2025 Decline Rates Vertical'!$H370</f>
        <v>27 22</v>
      </c>
      <c r="G370" s="49">
        <v>27</v>
      </c>
      <c r="H370" s="51">
        <v>22</v>
      </c>
      <c r="I370" s="51">
        <v>0.19</v>
      </c>
      <c r="J370" s="44"/>
      <c r="K370" s="49" t="str">
        <f>Table13[[#This Row],[JUR]]&amp;" "&amp;Table13[[#This Row],[FORMATION]]</f>
        <v>27 22</v>
      </c>
      <c r="L370" s="49">
        <v>27</v>
      </c>
      <c r="M370" s="51">
        <v>22</v>
      </c>
      <c r="N370" s="51">
        <v>7.0000000000000007E-2</v>
      </c>
    </row>
    <row r="371" spans="1:14">
      <c r="A371" s="34" t="str">
        <f>'2025 Decline Rates Vertical'!$B371&amp;" "&amp;'2025 Decline Rates Vertical'!$C371</f>
        <v>14 96</v>
      </c>
      <c r="B371" s="45">
        <v>14</v>
      </c>
      <c r="C371" s="46">
        <v>96</v>
      </c>
      <c r="D371" s="47">
        <v>0.7</v>
      </c>
      <c r="F371" s="37" t="str">
        <f>'2025 Decline Rates Vertical'!$G371&amp;" "&amp;'2025 Decline Rates Vertical'!$H371</f>
        <v>28 22</v>
      </c>
      <c r="G371" s="45">
        <v>28</v>
      </c>
      <c r="H371" s="47">
        <v>22</v>
      </c>
      <c r="I371" s="47">
        <v>0.19</v>
      </c>
      <c r="J371" s="48"/>
      <c r="K371" s="45" t="str">
        <f>Table13[[#This Row],[JUR]]&amp;" "&amp;Table13[[#This Row],[FORMATION]]</f>
        <v>28 22</v>
      </c>
      <c r="L371" s="45">
        <v>28</v>
      </c>
      <c r="M371" s="47">
        <v>22</v>
      </c>
      <c r="N371" s="47">
        <v>7.0000000000000007E-2</v>
      </c>
    </row>
    <row r="372" spans="1:14">
      <c r="A372" s="34" t="str">
        <f>'2025 Decline Rates Vertical'!$B372&amp;" "&amp;'2025 Decline Rates Vertical'!$C372</f>
        <v>14 100</v>
      </c>
      <c r="B372" s="49">
        <v>14</v>
      </c>
      <c r="C372" s="50">
        <v>100</v>
      </c>
      <c r="D372" s="51">
        <v>0</v>
      </c>
      <c r="F372" s="37" t="str">
        <f>'2025 Decline Rates Vertical'!$G372&amp;" "&amp;'2025 Decline Rates Vertical'!$H372</f>
        <v>30 22</v>
      </c>
      <c r="G372" s="49">
        <v>30</v>
      </c>
      <c r="H372" s="51">
        <v>22</v>
      </c>
      <c r="I372" s="51">
        <v>0.19</v>
      </c>
      <c r="J372" s="44"/>
      <c r="K372" s="49" t="str">
        <f>Table13[[#This Row],[JUR]]&amp;" "&amp;Table13[[#This Row],[FORMATION]]</f>
        <v>30 22</v>
      </c>
      <c r="L372" s="49">
        <v>30</v>
      </c>
      <c r="M372" s="51">
        <v>22</v>
      </c>
      <c r="N372" s="51">
        <v>0.19</v>
      </c>
    </row>
    <row r="373" spans="1:14">
      <c r="A373" s="34" t="str">
        <f>'2025 Decline Rates Vertical'!$B373&amp;" "&amp;'2025 Decline Rates Vertical'!$C373</f>
        <v>14 101</v>
      </c>
      <c r="B373" s="45">
        <v>14</v>
      </c>
      <c r="C373" s="46">
        <v>101</v>
      </c>
      <c r="D373" s="47">
        <v>0</v>
      </c>
      <c r="F373" s="37" t="str">
        <f>'2025 Decline Rates Vertical'!$G373&amp;" "&amp;'2025 Decline Rates Vertical'!$H373</f>
        <v>34 22</v>
      </c>
      <c r="G373" s="45">
        <v>34</v>
      </c>
      <c r="H373" s="47">
        <v>22</v>
      </c>
      <c r="I373" s="47">
        <v>0.34</v>
      </c>
      <c r="J373" s="48"/>
      <c r="K373" s="45" t="str">
        <f>Table13[[#This Row],[JUR]]&amp;" "&amp;Table13[[#This Row],[FORMATION]]</f>
        <v>34 22</v>
      </c>
      <c r="L373" s="45">
        <v>34</v>
      </c>
      <c r="M373" s="47">
        <v>22</v>
      </c>
      <c r="N373" s="47">
        <v>0.13</v>
      </c>
    </row>
    <row r="374" spans="1:14">
      <c r="A374" s="34" t="str">
        <f>'2025 Decline Rates Vertical'!$B374&amp;" "&amp;'2025 Decline Rates Vertical'!$C374</f>
        <v>15 9</v>
      </c>
      <c r="B374" s="49">
        <v>15</v>
      </c>
      <c r="C374" s="50">
        <v>9</v>
      </c>
      <c r="D374" s="51">
        <v>0.39</v>
      </c>
      <c r="F374" s="37" t="str">
        <f>'2025 Decline Rates Vertical'!$G374&amp;" "&amp;'2025 Decline Rates Vertical'!$H374</f>
        <v>41 22</v>
      </c>
      <c r="G374" s="49">
        <v>41</v>
      </c>
      <c r="H374" s="51">
        <v>22</v>
      </c>
      <c r="I374" s="51">
        <v>0.19</v>
      </c>
      <c r="J374" s="44"/>
      <c r="K374" s="49" t="str">
        <f>Table13[[#This Row],[JUR]]&amp;" "&amp;Table13[[#This Row],[FORMATION]]</f>
        <v>41 22</v>
      </c>
      <c r="L374" s="49">
        <v>41</v>
      </c>
      <c r="M374" s="51">
        <v>22</v>
      </c>
      <c r="N374" s="51">
        <v>7.0000000000000007E-2</v>
      </c>
    </row>
    <row r="375" spans="1:14">
      <c r="A375" s="34" t="str">
        <f>'2025 Decline Rates Vertical'!$B375&amp;" "&amp;'2025 Decline Rates Vertical'!$C375</f>
        <v>15 10</v>
      </c>
      <c r="B375" s="45">
        <v>15</v>
      </c>
      <c r="C375" s="46">
        <v>10</v>
      </c>
      <c r="D375" s="47">
        <v>0.18</v>
      </c>
      <c r="F375" s="37" t="str">
        <f>'2025 Decline Rates Vertical'!$G375&amp;" "&amp;'2025 Decline Rates Vertical'!$H375</f>
        <v>50 22</v>
      </c>
      <c r="G375" s="45">
        <v>50</v>
      </c>
      <c r="H375" s="47">
        <v>22</v>
      </c>
      <c r="I375" s="47">
        <v>0.19</v>
      </c>
      <c r="J375" s="48"/>
      <c r="K375" s="45" t="str">
        <f>Table13[[#This Row],[JUR]]&amp;" "&amp;Table13[[#This Row],[FORMATION]]</f>
        <v>50 22</v>
      </c>
      <c r="L375" s="45">
        <v>50</v>
      </c>
      <c r="M375" s="47">
        <v>22</v>
      </c>
      <c r="N375" s="47">
        <v>0.19</v>
      </c>
    </row>
    <row r="376" spans="1:14">
      <c r="A376" s="34" t="str">
        <f>'2025 Decline Rates Vertical'!$B376&amp;" "&amp;'2025 Decline Rates Vertical'!$C376</f>
        <v>15 11</v>
      </c>
      <c r="B376" s="49">
        <v>15</v>
      </c>
      <c r="C376" s="50">
        <v>11</v>
      </c>
      <c r="D376" s="51">
        <v>0.47</v>
      </c>
      <c r="F376" s="37" t="str">
        <f>'2025 Decline Rates Vertical'!$G376&amp;" "&amp;'2025 Decline Rates Vertical'!$H376</f>
        <v>51 22</v>
      </c>
      <c r="G376" s="49">
        <v>51</v>
      </c>
      <c r="H376" s="51">
        <v>22</v>
      </c>
      <c r="I376" s="51">
        <v>0.34</v>
      </c>
      <c r="J376" s="44"/>
      <c r="K376" s="49" t="str">
        <f>Table13[[#This Row],[JUR]]&amp;" "&amp;Table13[[#This Row],[FORMATION]]</f>
        <v>51 22</v>
      </c>
      <c r="L376" s="49">
        <v>51</v>
      </c>
      <c r="M376" s="51">
        <v>22</v>
      </c>
      <c r="N376" s="51">
        <v>0.13</v>
      </c>
    </row>
    <row r="377" spans="1:14">
      <c r="A377" s="34" t="str">
        <f>'2025 Decline Rates Vertical'!$B377&amp;" "&amp;'2025 Decline Rates Vertical'!$C377</f>
        <v>15 13</v>
      </c>
      <c r="B377" s="45">
        <v>15</v>
      </c>
      <c r="C377" s="46">
        <v>13</v>
      </c>
      <c r="D377" s="47">
        <v>0.26</v>
      </c>
      <c r="F377" s="37" t="str">
        <f>'2025 Decline Rates Vertical'!$G377&amp;" "&amp;'2025 Decline Rates Vertical'!$H377</f>
        <v>55 22</v>
      </c>
      <c r="G377" s="45">
        <v>55</v>
      </c>
      <c r="H377" s="47">
        <v>22</v>
      </c>
      <c r="I377" s="47">
        <v>0.19</v>
      </c>
      <c r="J377" s="48"/>
      <c r="K377" s="45" t="str">
        <f>Table13[[#This Row],[JUR]]&amp;" "&amp;Table13[[#This Row],[FORMATION]]</f>
        <v>55 22</v>
      </c>
      <c r="L377" s="45">
        <v>55</v>
      </c>
      <c r="M377" s="47">
        <v>22</v>
      </c>
      <c r="N377" s="47">
        <v>7.0000000000000007E-2</v>
      </c>
    </row>
    <row r="378" spans="1:14">
      <c r="A378" s="34" t="str">
        <f>'2025 Decline Rates Vertical'!$B378&amp;" "&amp;'2025 Decline Rates Vertical'!$C378</f>
        <v>15 15</v>
      </c>
      <c r="B378" s="49">
        <v>15</v>
      </c>
      <c r="C378" s="50">
        <v>15</v>
      </c>
      <c r="D378" s="51">
        <v>0.18</v>
      </c>
      <c r="F378" s="37" t="str">
        <f>'2025 Decline Rates Vertical'!$G378&amp;" "&amp;'2025 Decline Rates Vertical'!$H378</f>
        <v>27 23</v>
      </c>
      <c r="G378" s="49">
        <v>27</v>
      </c>
      <c r="H378" s="51">
        <v>23</v>
      </c>
      <c r="I378" s="51">
        <v>0.19</v>
      </c>
      <c r="J378" s="44"/>
      <c r="K378" s="49" t="str">
        <f>Table13[[#This Row],[JUR]]&amp;" "&amp;Table13[[#This Row],[FORMATION]]</f>
        <v>27 23</v>
      </c>
      <c r="L378" s="49">
        <v>27</v>
      </c>
      <c r="M378" s="51">
        <v>23</v>
      </c>
      <c r="N378" s="51">
        <v>7.0000000000000007E-2</v>
      </c>
    </row>
    <row r="379" spans="1:14">
      <c r="A379" s="34" t="str">
        <f>'2025 Decline Rates Vertical'!$B379&amp;" "&amp;'2025 Decline Rates Vertical'!$C379</f>
        <v>15 93</v>
      </c>
      <c r="B379" s="45">
        <v>15</v>
      </c>
      <c r="C379" s="46">
        <v>93</v>
      </c>
      <c r="D379" s="47">
        <v>0.42</v>
      </c>
      <c r="F379" s="37" t="str">
        <f>'2025 Decline Rates Vertical'!$G379&amp;" "&amp;'2025 Decline Rates Vertical'!$H379</f>
        <v>28 23</v>
      </c>
      <c r="G379" s="45">
        <v>28</v>
      </c>
      <c r="H379" s="47">
        <v>23</v>
      </c>
      <c r="I379" s="47">
        <v>0.19</v>
      </c>
      <c r="J379" s="48"/>
      <c r="K379" s="45" t="str">
        <f>Table13[[#This Row],[JUR]]&amp;" "&amp;Table13[[#This Row],[FORMATION]]</f>
        <v>28 23</v>
      </c>
      <c r="L379" s="45">
        <v>28</v>
      </c>
      <c r="M379" s="47">
        <v>23</v>
      </c>
      <c r="N379" s="47">
        <v>7.0000000000000007E-2</v>
      </c>
    </row>
    <row r="380" spans="1:14">
      <c r="A380" s="34" t="str">
        <f>'2025 Decline Rates Vertical'!$B380&amp;" "&amp;'2025 Decline Rates Vertical'!$C380</f>
        <v>15 94</v>
      </c>
      <c r="B380" s="49">
        <v>15</v>
      </c>
      <c r="C380" s="50">
        <v>94</v>
      </c>
      <c r="D380" s="51">
        <v>0.34</v>
      </c>
      <c r="F380" s="37" t="str">
        <f>'2025 Decline Rates Vertical'!$G380&amp;" "&amp;'2025 Decline Rates Vertical'!$H380</f>
        <v>41 23</v>
      </c>
      <c r="G380" s="49">
        <v>41</v>
      </c>
      <c r="H380" s="51">
        <v>23</v>
      </c>
      <c r="I380" s="51">
        <v>0.19</v>
      </c>
      <c r="J380" s="44"/>
      <c r="K380" s="49" t="str">
        <f>Table13[[#This Row],[JUR]]&amp;" "&amp;Table13[[#This Row],[FORMATION]]</f>
        <v>41 23</v>
      </c>
      <c r="L380" s="49">
        <v>41</v>
      </c>
      <c r="M380" s="51">
        <v>23</v>
      </c>
      <c r="N380" s="51">
        <v>7.0000000000000007E-2</v>
      </c>
    </row>
    <row r="381" spans="1:14">
      <c r="A381" s="34" t="str">
        <f>'2025 Decline Rates Vertical'!$B381&amp;" "&amp;'2025 Decline Rates Vertical'!$C381</f>
        <v>15 95</v>
      </c>
      <c r="B381" s="45">
        <v>15</v>
      </c>
      <c r="C381" s="46">
        <v>95</v>
      </c>
      <c r="D381" s="47">
        <v>0.51</v>
      </c>
      <c r="F381" s="37" t="str">
        <f>'2025 Decline Rates Vertical'!$G381&amp;" "&amp;'2025 Decline Rates Vertical'!$H381</f>
        <v>55 23</v>
      </c>
      <c r="G381" s="45">
        <v>55</v>
      </c>
      <c r="H381" s="47">
        <v>23</v>
      </c>
      <c r="I381" s="47">
        <v>0.19</v>
      </c>
      <c r="J381" s="48"/>
      <c r="K381" s="45" t="str">
        <f>Table13[[#This Row],[JUR]]&amp;" "&amp;Table13[[#This Row],[FORMATION]]</f>
        <v>55 23</v>
      </c>
      <c r="L381" s="45">
        <v>55</v>
      </c>
      <c r="M381" s="47">
        <v>23</v>
      </c>
      <c r="N381" s="47">
        <v>7.0000000000000007E-2</v>
      </c>
    </row>
    <row r="382" spans="1:14">
      <c r="A382" s="34" t="str">
        <f>'2025 Decline Rates Vertical'!$B382&amp;" "&amp;'2025 Decline Rates Vertical'!$C382</f>
        <v>15 96</v>
      </c>
      <c r="B382" s="49">
        <v>15</v>
      </c>
      <c r="C382" s="50">
        <v>96</v>
      </c>
      <c r="D382" s="51">
        <v>0.7</v>
      </c>
      <c r="F382" s="37" t="str">
        <f>'2025 Decline Rates Vertical'!$G382&amp;" "&amp;'2025 Decline Rates Vertical'!$H382</f>
        <v>27 24</v>
      </c>
      <c r="G382" s="49">
        <v>27</v>
      </c>
      <c r="H382" s="51">
        <v>24</v>
      </c>
      <c r="I382" s="51">
        <v>0.28999999999999998</v>
      </c>
      <c r="J382" s="44"/>
      <c r="K382" s="49" t="str">
        <f>Table13[[#This Row],[JUR]]&amp;" "&amp;Table13[[#This Row],[FORMATION]]</f>
        <v>27 24</v>
      </c>
      <c r="L382" s="49">
        <v>27</v>
      </c>
      <c r="M382" s="51">
        <v>24</v>
      </c>
      <c r="N382" s="51">
        <v>0.17</v>
      </c>
    </row>
    <row r="383" spans="1:14">
      <c r="A383" s="34" t="str">
        <f>'2025 Decline Rates Vertical'!$B383&amp;" "&amp;'2025 Decline Rates Vertical'!$C383</f>
        <v>15 97</v>
      </c>
      <c r="B383" s="45">
        <v>15</v>
      </c>
      <c r="C383" s="46">
        <v>97</v>
      </c>
      <c r="D383" s="47">
        <v>0.23</v>
      </c>
      <c r="F383" s="37" t="str">
        <f>'2025 Decline Rates Vertical'!$G383&amp;" "&amp;'2025 Decline Rates Vertical'!$H383</f>
        <v>28 24</v>
      </c>
      <c r="G383" s="45">
        <v>28</v>
      </c>
      <c r="H383" s="47">
        <v>24</v>
      </c>
      <c r="I383" s="47">
        <v>0.28999999999999998</v>
      </c>
      <c r="J383" s="48"/>
      <c r="K383" s="45" t="str">
        <f>Table13[[#This Row],[JUR]]&amp;" "&amp;Table13[[#This Row],[FORMATION]]</f>
        <v>28 24</v>
      </c>
      <c r="L383" s="45">
        <v>28</v>
      </c>
      <c r="M383" s="47">
        <v>24</v>
      </c>
      <c r="N383" s="47">
        <v>0.17</v>
      </c>
    </row>
    <row r="384" spans="1:14">
      <c r="A384" s="34" t="str">
        <f>'2025 Decline Rates Vertical'!$B384&amp;" "&amp;'2025 Decline Rates Vertical'!$C384</f>
        <v>15 100</v>
      </c>
      <c r="B384" s="49">
        <v>15</v>
      </c>
      <c r="C384" s="50">
        <v>100</v>
      </c>
      <c r="D384" s="51">
        <v>0</v>
      </c>
      <c r="F384" s="37" t="str">
        <f>'2025 Decline Rates Vertical'!$G384&amp;" "&amp;'2025 Decline Rates Vertical'!$H384</f>
        <v>41 24</v>
      </c>
      <c r="G384" s="49">
        <v>41</v>
      </c>
      <c r="H384" s="51">
        <v>24</v>
      </c>
      <c r="I384" s="51">
        <v>0.28999999999999998</v>
      </c>
      <c r="J384" s="44"/>
      <c r="K384" s="49" t="str">
        <f>Table13[[#This Row],[JUR]]&amp;" "&amp;Table13[[#This Row],[FORMATION]]</f>
        <v>41 24</v>
      </c>
      <c r="L384" s="49">
        <v>41</v>
      </c>
      <c r="M384" s="51">
        <v>24</v>
      </c>
      <c r="N384" s="51">
        <v>0.17</v>
      </c>
    </row>
    <row r="385" spans="1:14">
      <c r="A385" s="34" t="str">
        <f>'2025 Decline Rates Vertical'!$B385&amp;" "&amp;'2025 Decline Rates Vertical'!$C385</f>
        <v>15 101</v>
      </c>
      <c r="B385" s="45">
        <v>15</v>
      </c>
      <c r="C385" s="46">
        <v>101</v>
      </c>
      <c r="D385" s="47">
        <v>0</v>
      </c>
      <c r="F385" s="37" t="str">
        <f>'2025 Decline Rates Vertical'!$G385&amp;" "&amp;'2025 Decline Rates Vertical'!$H385</f>
        <v>55 24</v>
      </c>
      <c r="G385" s="45">
        <v>55</v>
      </c>
      <c r="H385" s="47">
        <v>24</v>
      </c>
      <c r="I385" s="47">
        <v>0.28999999999999998</v>
      </c>
      <c r="J385" s="48"/>
      <c r="K385" s="45" t="str">
        <f>Table13[[#This Row],[JUR]]&amp;" "&amp;Table13[[#This Row],[FORMATION]]</f>
        <v>55 24</v>
      </c>
      <c r="L385" s="45">
        <v>55</v>
      </c>
      <c r="M385" s="47">
        <v>24</v>
      </c>
      <c r="N385" s="47">
        <v>0.17</v>
      </c>
    </row>
    <row r="386" spans="1:14">
      <c r="A386" s="34" t="str">
        <f>'2025 Decline Rates Vertical'!$B386&amp;" "&amp;'2025 Decline Rates Vertical'!$C386</f>
        <v>16 1</v>
      </c>
      <c r="B386" s="49">
        <v>16</v>
      </c>
      <c r="C386" s="50">
        <v>1</v>
      </c>
      <c r="D386" s="51">
        <v>0.3</v>
      </c>
      <c r="F386" s="37" t="str">
        <f>'2025 Decline Rates Vertical'!$G386&amp;" "&amp;'2025 Decline Rates Vertical'!$H386</f>
        <v>27 25</v>
      </c>
      <c r="G386" s="49">
        <v>27</v>
      </c>
      <c r="H386" s="51">
        <v>25</v>
      </c>
      <c r="I386" s="51">
        <v>0.12</v>
      </c>
      <c r="J386" s="44"/>
      <c r="K386" s="49" t="str">
        <f>Table13[[#This Row],[JUR]]&amp;" "&amp;Table13[[#This Row],[FORMATION]]</f>
        <v>27 25</v>
      </c>
      <c r="L386" s="49">
        <v>27</v>
      </c>
      <c r="M386" s="51">
        <v>25</v>
      </c>
      <c r="N386" s="51">
        <v>0.08</v>
      </c>
    </row>
    <row r="387" spans="1:14">
      <c r="A387" s="34" t="str">
        <f>'2025 Decline Rates Vertical'!$B387&amp;" "&amp;'2025 Decline Rates Vertical'!$C387</f>
        <v>16 9</v>
      </c>
      <c r="B387" s="45">
        <v>16</v>
      </c>
      <c r="C387" s="46">
        <v>9</v>
      </c>
      <c r="D387" s="47">
        <v>0.41</v>
      </c>
      <c r="F387" s="37" t="str">
        <f>'2025 Decline Rates Vertical'!$G387&amp;" "&amp;'2025 Decline Rates Vertical'!$H387</f>
        <v>28 25</v>
      </c>
      <c r="G387" s="45">
        <v>28</v>
      </c>
      <c r="H387" s="47">
        <v>25</v>
      </c>
      <c r="I387" s="47">
        <v>0.12</v>
      </c>
      <c r="J387" s="48"/>
      <c r="K387" s="45" t="str">
        <f>Table13[[#This Row],[JUR]]&amp;" "&amp;Table13[[#This Row],[FORMATION]]</f>
        <v>28 25</v>
      </c>
      <c r="L387" s="45">
        <v>28</v>
      </c>
      <c r="M387" s="47">
        <v>25</v>
      </c>
      <c r="N387" s="47">
        <v>0.08</v>
      </c>
    </row>
    <row r="388" spans="1:14">
      <c r="A388" s="34" t="str">
        <f>'2025 Decline Rates Vertical'!$B388&amp;" "&amp;'2025 Decline Rates Vertical'!$C388</f>
        <v>16 10</v>
      </c>
      <c r="B388" s="49">
        <v>16</v>
      </c>
      <c r="C388" s="50">
        <v>10</v>
      </c>
      <c r="D388" s="51">
        <v>0.28999999999999998</v>
      </c>
      <c r="F388" s="37" t="str">
        <f>'2025 Decline Rates Vertical'!$G388&amp;" "&amp;'2025 Decline Rates Vertical'!$H388</f>
        <v>41 25</v>
      </c>
      <c r="G388" s="49">
        <v>41</v>
      </c>
      <c r="H388" s="51">
        <v>25</v>
      </c>
      <c r="I388" s="51">
        <v>0.12</v>
      </c>
      <c r="J388" s="44"/>
      <c r="K388" s="49" t="str">
        <f>Table13[[#This Row],[JUR]]&amp;" "&amp;Table13[[#This Row],[FORMATION]]</f>
        <v>41 25</v>
      </c>
      <c r="L388" s="49">
        <v>41</v>
      </c>
      <c r="M388" s="51">
        <v>25</v>
      </c>
      <c r="N388" s="51">
        <v>0.08</v>
      </c>
    </row>
    <row r="389" spans="1:14">
      <c r="A389" s="34" t="str">
        <f>'2025 Decline Rates Vertical'!$B389&amp;" "&amp;'2025 Decline Rates Vertical'!$C389</f>
        <v>16 14</v>
      </c>
      <c r="B389" s="45">
        <v>16</v>
      </c>
      <c r="C389" s="46">
        <v>14</v>
      </c>
      <c r="D389" s="47">
        <v>0.31</v>
      </c>
      <c r="F389" s="37" t="str">
        <f>'2025 Decline Rates Vertical'!$G389&amp;" "&amp;'2025 Decline Rates Vertical'!$H389</f>
        <v>55 25</v>
      </c>
      <c r="G389" s="45">
        <v>55</v>
      </c>
      <c r="H389" s="47">
        <v>25</v>
      </c>
      <c r="I389" s="47">
        <v>0.12</v>
      </c>
      <c r="J389" s="48"/>
      <c r="K389" s="45" t="str">
        <f>Table13[[#This Row],[JUR]]&amp;" "&amp;Table13[[#This Row],[FORMATION]]</f>
        <v>55 25</v>
      </c>
      <c r="L389" s="45">
        <v>55</v>
      </c>
      <c r="M389" s="47">
        <v>25</v>
      </c>
      <c r="N389" s="47">
        <v>0.08</v>
      </c>
    </row>
    <row r="390" spans="1:14">
      <c r="A390" s="34" t="str">
        <f>'2025 Decline Rates Vertical'!$B390&amp;" "&amp;'2025 Decline Rates Vertical'!$C390</f>
        <v>16 20</v>
      </c>
      <c r="B390" s="49">
        <v>16</v>
      </c>
      <c r="C390" s="50">
        <v>20</v>
      </c>
      <c r="D390" s="51">
        <v>0.44</v>
      </c>
      <c r="F390" s="37" t="str">
        <f>'2025 Decline Rates Vertical'!$G390&amp;" "&amp;'2025 Decline Rates Vertical'!$H390</f>
        <v>4 26</v>
      </c>
      <c r="G390" s="49">
        <v>4</v>
      </c>
      <c r="H390" s="51">
        <v>26</v>
      </c>
      <c r="I390" s="51">
        <v>0.4</v>
      </c>
      <c r="J390" s="44"/>
      <c r="K390" s="49" t="str">
        <f>Table13[[#This Row],[JUR]]&amp;" "&amp;Table13[[#This Row],[FORMATION]]</f>
        <v>4 26</v>
      </c>
      <c r="L390" s="49">
        <v>4</v>
      </c>
      <c r="M390" s="51">
        <v>26</v>
      </c>
      <c r="N390" s="51">
        <v>0.25</v>
      </c>
    </row>
    <row r="391" spans="1:14">
      <c r="A391" s="34" t="str">
        <f>'2025 Decline Rates Vertical'!$B391&amp;" "&amp;'2025 Decline Rates Vertical'!$C391</f>
        <v>16 21</v>
      </c>
      <c r="B391" s="45">
        <v>16</v>
      </c>
      <c r="C391" s="46">
        <v>21</v>
      </c>
      <c r="D391" s="47">
        <v>0.28999999999999998</v>
      </c>
      <c r="F391" s="37" t="str">
        <f>'2025 Decline Rates Vertical'!$G391&amp;" "&amp;'2025 Decline Rates Vertical'!$H391</f>
        <v>8 26</v>
      </c>
      <c r="G391" s="45">
        <v>8</v>
      </c>
      <c r="H391" s="47">
        <v>26</v>
      </c>
      <c r="I391" s="47">
        <v>0.4</v>
      </c>
      <c r="J391" s="48"/>
      <c r="K391" s="45" t="str">
        <f>Table13[[#This Row],[JUR]]&amp;" "&amp;Table13[[#This Row],[FORMATION]]</f>
        <v>8 26</v>
      </c>
      <c r="L391" s="45">
        <v>8</v>
      </c>
      <c r="M391" s="47">
        <v>26</v>
      </c>
      <c r="N391" s="47">
        <v>0.25</v>
      </c>
    </row>
    <row r="392" spans="1:14">
      <c r="A392" s="34" t="str">
        <f>'2025 Decline Rates Vertical'!$B392&amp;" "&amp;'2025 Decline Rates Vertical'!$C392</f>
        <v>16 32</v>
      </c>
      <c r="B392" s="49">
        <v>16</v>
      </c>
      <c r="C392" s="50">
        <v>32</v>
      </c>
      <c r="D392" s="51">
        <v>0.48</v>
      </c>
      <c r="F392" s="37" t="str">
        <f>'2025 Decline Rates Vertical'!$G392&amp;" "&amp;'2025 Decline Rates Vertical'!$H392</f>
        <v>10 26</v>
      </c>
      <c r="G392" s="49">
        <v>10</v>
      </c>
      <c r="H392" s="51">
        <v>26</v>
      </c>
      <c r="I392" s="51">
        <v>0.4</v>
      </c>
      <c r="J392" s="44"/>
      <c r="K392" s="49" t="str">
        <f>Table13[[#This Row],[JUR]]&amp;" "&amp;Table13[[#This Row],[FORMATION]]</f>
        <v>10 26</v>
      </c>
      <c r="L392" s="49">
        <v>10</v>
      </c>
      <c r="M392" s="51">
        <v>26</v>
      </c>
      <c r="N392" s="51">
        <v>0.25</v>
      </c>
    </row>
    <row r="393" spans="1:14">
      <c r="A393" s="34" t="str">
        <f>'2025 Decline Rates Vertical'!$B393&amp;" "&amp;'2025 Decline Rates Vertical'!$C393</f>
        <v>16 33</v>
      </c>
      <c r="B393" s="45">
        <v>16</v>
      </c>
      <c r="C393" s="46">
        <v>33</v>
      </c>
      <c r="D393" s="47">
        <v>0.39</v>
      </c>
      <c r="F393" s="37" t="str">
        <f>'2025 Decline Rates Vertical'!$G393&amp;" "&amp;'2025 Decline Rates Vertical'!$H393</f>
        <v>27 26</v>
      </c>
      <c r="G393" s="45">
        <v>27</v>
      </c>
      <c r="H393" s="47">
        <v>26</v>
      </c>
      <c r="I393" s="47">
        <v>0.08</v>
      </c>
      <c r="J393" s="48"/>
      <c r="K393" s="45" t="str">
        <f>Table13[[#This Row],[JUR]]&amp;" "&amp;Table13[[#This Row],[FORMATION]]</f>
        <v>27 26</v>
      </c>
      <c r="L393" s="45">
        <v>27</v>
      </c>
      <c r="M393" s="47">
        <v>26</v>
      </c>
      <c r="N393" s="47">
        <v>7.0000000000000007E-2</v>
      </c>
    </row>
    <row r="394" spans="1:14">
      <c r="A394" s="34" t="str">
        <f>'2025 Decline Rates Vertical'!$B394&amp;" "&amp;'2025 Decline Rates Vertical'!$C394</f>
        <v>16 34</v>
      </c>
      <c r="B394" s="49">
        <v>16</v>
      </c>
      <c r="C394" s="50">
        <v>34</v>
      </c>
      <c r="D394" s="51">
        <v>0.53</v>
      </c>
      <c r="F394" s="37" t="str">
        <f>'2025 Decline Rates Vertical'!$G394&amp;" "&amp;'2025 Decline Rates Vertical'!$H394</f>
        <v>28 26</v>
      </c>
      <c r="G394" s="49">
        <v>28</v>
      </c>
      <c r="H394" s="51">
        <v>26</v>
      </c>
      <c r="I394" s="51">
        <v>0.08</v>
      </c>
      <c r="J394" s="44"/>
      <c r="K394" s="49" t="str">
        <f>Table13[[#This Row],[JUR]]&amp;" "&amp;Table13[[#This Row],[FORMATION]]</f>
        <v>28 26</v>
      </c>
      <c r="L394" s="49">
        <v>28</v>
      </c>
      <c r="M394" s="51">
        <v>26</v>
      </c>
      <c r="N394" s="51">
        <v>7.0000000000000007E-2</v>
      </c>
    </row>
    <row r="395" spans="1:14">
      <c r="A395" s="34" t="str">
        <f>'2025 Decline Rates Vertical'!$B395&amp;" "&amp;'2025 Decline Rates Vertical'!$C395</f>
        <v>16 35</v>
      </c>
      <c r="B395" s="45">
        <v>16</v>
      </c>
      <c r="C395" s="46">
        <v>35</v>
      </c>
      <c r="D395" s="47">
        <v>0.36</v>
      </c>
      <c r="F395" s="37" t="str">
        <f>'2025 Decline Rates Vertical'!$G395&amp;" "&amp;'2025 Decline Rates Vertical'!$H395</f>
        <v>34 26</v>
      </c>
      <c r="G395" s="45">
        <v>34</v>
      </c>
      <c r="H395" s="47">
        <v>26</v>
      </c>
      <c r="I395" s="47">
        <v>0.4</v>
      </c>
      <c r="J395" s="48"/>
      <c r="K395" s="45" t="str">
        <f>Table13[[#This Row],[JUR]]&amp;" "&amp;Table13[[#This Row],[FORMATION]]</f>
        <v>34 26</v>
      </c>
      <c r="L395" s="45">
        <v>34</v>
      </c>
      <c r="M395" s="47">
        <v>26</v>
      </c>
      <c r="N395" s="47">
        <v>0.25</v>
      </c>
    </row>
    <row r="396" spans="1:14">
      <c r="A396" s="34" t="str">
        <f>'2025 Decline Rates Vertical'!$B396&amp;" "&amp;'2025 Decline Rates Vertical'!$C396</f>
        <v>16 36</v>
      </c>
      <c r="B396" s="49">
        <v>16</v>
      </c>
      <c r="C396" s="50">
        <v>36</v>
      </c>
      <c r="D396" s="51">
        <v>0.34</v>
      </c>
      <c r="F396" s="37" t="str">
        <f>'2025 Decline Rates Vertical'!$G396&amp;" "&amp;'2025 Decline Rates Vertical'!$H396</f>
        <v>41 26</v>
      </c>
      <c r="G396" s="49">
        <v>41</v>
      </c>
      <c r="H396" s="51">
        <v>26</v>
      </c>
      <c r="I396" s="51">
        <v>0.08</v>
      </c>
      <c r="J396" s="44"/>
      <c r="K396" s="49" t="str">
        <f>Table13[[#This Row],[JUR]]&amp;" "&amp;Table13[[#This Row],[FORMATION]]</f>
        <v>41 26</v>
      </c>
      <c r="L396" s="49">
        <v>41</v>
      </c>
      <c r="M396" s="51">
        <v>26</v>
      </c>
      <c r="N396" s="51">
        <v>7.0000000000000007E-2</v>
      </c>
    </row>
    <row r="397" spans="1:14">
      <c r="A397" s="34" t="str">
        <f>'2025 Decline Rates Vertical'!$B397&amp;" "&amp;'2025 Decline Rates Vertical'!$C397</f>
        <v>16 37</v>
      </c>
      <c r="B397" s="45">
        <v>16</v>
      </c>
      <c r="C397" s="46">
        <v>37</v>
      </c>
      <c r="D397" s="47">
        <v>0.5</v>
      </c>
      <c r="F397" s="37" t="str">
        <f>'2025 Decline Rates Vertical'!$G397&amp;" "&amp;'2025 Decline Rates Vertical'!$H397</f>
        <v>51 26</v>
      </c>
      <c r="G397" s="45">
        <v>51</v>
      </c>
      <c r="H397" s="47">
        <v>26</v>
      </c>
      <c r="I397" s="47">
        <v>0.4</v>
      </c>
      <c r="J397" s="48"/>
      <c r="K397" s="45" t="str">
        <f>Table13[[#This Row],[JUR]]&amp;" "&amp;Table13[[#This Row],[FORMATION]]</f>
        <v>51 26</v>
      </c>
      <c r="L397" s="45">
        <v>51</v>
      </c>
      <c r="M397" s="47">
        <v>26</v>
      </c>
      <c r="N397" s="47">
        <v>0.25</v>
      </c>
    </row>
    <row r="398" spans="1:14">
      <c r="A398" s="34" t="str">
        <f>'2025 Decline Rates Vertical'!$B398&amp;" "&amp;'2025 Decline Rates Vertical'!$C398</f>
        <v>16 38</v>
      </c>
      <c r="B398" s="49">
        <v>16</v>
      </c>
      <c r="C398" s="50">
        <v>38</v>
      </c>
      <c r="D398" s="51">
        <v>0.4</v>
      </c>
      <c r="F398" s="37" t="str">
        <f>'2025 Decline Rates Vertical'!$G398&amp;" "&amp;'2025 Decline Rates Vertical'!$H398</f>
        <v>55 26</v>
      </c>
      <c r="G398" s="49">
        <v>55</v>
      </c>
      <c r="H398" s="51">
        <v>26</v>
      </c>
      <c r="I398" s="51">
        <v>0.08</v>
      </c>
      <c r="J398" s="44"/>
      <c r="K398" s="49" t="str">
        <f>Table13[[#This Row],[JUR]]&amp;" "&amp;Table13[[#This Row],[FORMATION]]</f>
        <v>55 26</v>
      </c>
      <c r="L398" s="49">
        <v>55</v>
      </c>
      <c r="M398" s="51">
        <v>26</v>
      </c>
      <c r="N398" s="51">
        <v>7.0000000000000007E-2</v>
      </c>
    </row>
    <row r="399" spans="1:14">
      <c r="A399" s="34" t="str">
        <f>'2025 Decline Rates Vertical'!$B399&amp;" "&amp;'2025 Decline Rates Vertical'!$C399</f>
        <v>16 39</v>
      </c>
      <c r="B399" s="45">
        <v>16</v>
      </c>
      <c r="C399" s="46">
        <v>39</v>
      </c>
      <c r="D399" s="47">
        <v>0.31</v>
      </c>
      <c r="F399" s="37" t="str">
        <f>'2025 Decline Rates Vertical'!$G399&amp;" "&amp;'2025 Decline Rates Vertical'!$H399</f>
        <v>3 27</v>
      </c>
      <c r="G399" s="45">
        <v>3</v>
      </c>
      <c r="H399" s="47">
        <v>27</v>
      </c>
      <c r="I399" s="47">
        <v>0.08</v>
      </c>
      <c r="J399" s="48"/>
      <c r="K399" s="45" t="str">
        <f>Table13[[#This Row],[JUR]]&amp;" "&amp;Table13[[#This Row],[FORMATION]]</f>
        <v>3 27</v>
      </c>
      <c r="L399" s="45">
        <v>3</v>
      </c>
      <c r="M399" s="47">
        <v>27</v>
      </c>
      <c r="N399" s="47">
        <v>0.05</v>
      </c>
    </row>
    <row r="400" spans="1:14">
      <c r="A400" s="34" t="str">
        <f>'2025 Decline Rates Vertical'!$B400&amp;" "&amp;'2025 Decline Rates Vertical'!$C400</f>
        <v>16 40</v>
      </c>
      <c r="B400" s="49">
        <v>16</v>
      </c>
      <c r="C400" s="50">
        <v>40</v>
      </c>
      <c r="D400" s="51">
        <v>0.36</v>
      </c>
      <c r="F400" s="37" t="str">
        <f>'2025 Decline Rates Vertical'!$G400&amp;" "&amp;'2025 Decline Rates Vertical'!$H400</f>
        <v>7 27</v>
      </c>
      <c r="G400" s="49">
        <v>7</v>
      </c>
      <c r="H400" s="51">
        <v>27</v>
      </c>
      <c r="I400" s="51">
        <v>0.23</v>
      </c>
      <c r="J400" s="44"/>
      <c r="K400" s="49" t="str">
        <f>Table13[[#This Row],[JUR]]&amp;" "&amp;Table13[[#This Row],[FORMATION]]</f>
        <v>7 27</v>
      </c>
      <c r="L400" s="49">
        <v>7</v>
      </c>
      <c r="M400" s="51">
        <v>27</v>
      </c>
      <c r="N400" s="51">
        <v>0.12</v>
      </c>
    </row>
    <row r="401" spans="1:14">
      <c r="A401" s="34" t="str">
        <f>'2025 Decline Rates Vertical'!$B401&amp;" "&amp;'2025 Decline Rates Vertical'!$C401</f>
        <v>16 93</v>
      </c>
      <c r="B401" s="45">
        <v>16</v>
      </c>
      <c r="C401" s="46">
        <v>93</v>
      </c>
      <c r="D401" s="47">
        <v>0.42</v>
      </c>
      <c r="F401" s="37" t="str">
        <f>'2025 Decline Rates Vertical'!$G401&amp;" "&amp;'2025 Decline Rates Vertical'!$H401</f>
        <v>20 27</v>
      </c>
      <c r="G401" s="45">
        <v>20</v>
      </c>
      <c r="H401" s="47">
        <v>27</v>
      </c>
      <c r="I401" s="47">
        <v>0.08</v>
      </c>
      <c r="J401" s="48"/>
      <c r="K401" s="45" t="str">
        <f>Table13[[#This Row],[JUR]]&amp;" "&amp;Table13[[#This Row],[FORMATION]]</f>
        <v>20 27</v>
      </c>
      <c r="L401" s="45">
        <v>20</v>
      </c>
      <c r="M401" s="47">
        <v>27</v>
      </c>
      <c r="N401" s="47">
        <v>0.05</v>
      </c>
    </row>
    <row r="402" spans="1:14">
      <c r="A402" s="34" t="str">
        <f>'2025 Decline Rates Vertical'!$B402&amp;" "&amp;'2025 Decline Rates Vertical'!$C402</f>
        <v>16 94</v>
      </c>
      <c r="B402" s="49">
        <v>16</v>
      </c>
      <c r="C402" s="50">
        <v>94</v>
      </c>
      <c r="D402" s="51">
        <v>0.34</v>
      </c>
      <c r="F402" s="37" t="str">
        <f>'2025 Decline Rates Vertical'!$G402&amp;" "&amp;'2025 Decline Rates Vertical'!$H402</f>
        <v>44 27</v>
      </c>
      <c r="G402" s="49">
        <v>44</v>
      </c>
      <c r="H402" s="51">
        <v>27</v>
      </c>
      <c r="I402" s="51">
        <v>0.23</v>
      </c>
      <c r="J402" s="44"/>
      <c r="K402" s="49" t="str">
        <f>Table13[[#This Row],[JUR]]&amp;" "&amp;Table13[[#This Row],[FORMATION]]</f>
        <v>44 27</v>
      </c>
      <c r="L402" s="49">
        <v>44</v>
      </c>
      <c r="M402" s="51">
        <v>27</v>
      </c>
      <c r="N402" s="51">
        <v>0.12</v>
      </c>
    </row>
    <row r="403" spans="1:14">
      <c r="A403" s="34" t="str">
        <f>'2025 Decline Rates Vertical'!$B403&amp;" "&amp;'2025 Decline Rates Vertical'!$C403</f>
        <v>16 95</v>
      </c>
      <c r="B403" s="45">
        <v>16</v>
      </c>
      <c r="C403" s="46">
        <v>95</v>
      </c>
      <c r="D403" s="47">
        <v>0.51</v>
      </c>
      <c r="F403" s="37" t="str">
        <f>'2025 Decline Rates Vertical'!$G403&amp;" "&amp;'2025 Decline Rates Vertical'!$H403</f>
        <v>53 27</v>
      </c>
      <c r="G403" s="45">
        <v>53</v>
      </c>
      <c r="H403" s="47">
        <v>27</v>
      </c>
      <c r="I403" s="47">
        <v>0.23</v>
      </c>
      <c r="J403" s="48"/>
      <c r="K403" s="45" t="str">
        <f>Table13[[#This Row],[JUR]]&amp;" "&amp;Table13[[#This Row],[FORMATION]]</f>
        <v>53 27</v>
      </c>
      <c r="L403" s="45">
        <v>53</v>
      </c>
      <c r="M403" s="47">
        <v>27</v>
      </c>
      <c r="N403" s="47">
        <v>0.12</v>
      </c>
    </row>
    <row r="404" spans="1:14">
      <c r="A404" s="34" t="str">
        <f>'2025 Decline Rates Vertical'!$B404&amp;" "&amp;'2025 Decline Rates Vertical'!$C404</f>
        <v>16 96</v>
      </c>
      <c r="B404" s="49">
        <v>16</v>
      </c>
      <c r="C404" s="50">
        <v>96</v>
      </c>
      <c r="D404" s="51">
        <v>0.7</v>
      </c>
      <c r="F404" s="37" t="str">
        <f>'2025 Decline Rates Vertical'!$G404&amp;" "&amp;'2025 Decline Rates Vertical'!$H404</f>
        <v>1 28</v>
      </c>
      <c r="G404" s="49">
        <v>1</v>
      </c>
      <c r="H404" s="51">
        <v>28</v>
      </c>
      <c r="I404" s="51">
        <v>0.34</v>
      </c>
      <c r="J404" s="44"/>
      <c r="K404" s="49" t="str">
        <f>Table13[[#This Row],[JUR]]&amp;" "&amp;Table13[[#This Row],[FORMATION]]</f>
        <v>1 28</v>
      </c>
      <c r="L404" s="49">
        <v>1</v>
      </c>
      <c r="M404" s="51">
        <v>28</v>
      </c>
      <c r="N404" s="51">
        <v>7.0000000000000007E-2</v>
      </c>
    </row>
    <row r="405" spans="1:14">
      <c r="A405" s="34" t="str">
        <f>'2025 Decline Rates Vertical'!$B405&amp;" "&amp;'2025 Decline Rates Vertical'!$C405</f>
        <v>16 100</v>
      </c>
      <c r="B405" s="45">
        <v>16</v>
      </c>
      <c r="C405" s="46">
        <v>100</v>
      </c>
      <c r="D405" s="47">
        <v>0</v>
      </c>
      <c r="F405" s="37" t="str">
        <f>'2025 Decline Rates Vertical'!$G405&amp;" "&amp;'2025 Decline Rates Vertical'!$H405</f>
        <v>3 28</v>
      </c>
      <c r="G405" s="45">
        <v>3</v>
      </c>
      <c r="H405" s="47">
        <v>28</v>
      </c>
      <c r="I405" s="47">
        <v>0.21</v>
      </c>
      <c r="J405" s="48"/>
      <c r="K405" s="45" t="str">
        <f>Table13[[#This Row],[JUR]]&amp;" "&amp;Table13[[#This Row],[FORMATION]]</f>
        <v>3 28</v>
      </c>
      <c r="L405" s="45">
        <v>3</v>
      </c>
      <c r="M405" s="47">
        <v>28</v>
      </c>
      <c r="N405" s="47">
        <v>0.14000000000000001</v>
      </c>
    </row>
    <row r="406" spans="1:14">
      <c r="A406" s="34" t="str">
        <f>'2025 Decline Rates Vertical'!$B406&amp;" "&amp;'2025 Decline Rates Vertical'!$C406</f>
        <v>16 101</v>
      </c>
      <c r="B406" s="49">
        <v>16</v>
      </c>
      <c r="C406" s="50">
        <v>101</v>
      </c>
      <c r="D406" s="51">
        <v>0</v>
      </c>
      <c r="F406" s="37" t="str">
        <f>'2025 Decline Rates Vertical'!$G406&amp;" "&amp;'2025 Decline Rates Vertical'!$H406</f>
        <v>9 28</v>
      </c>
      <c r="G406" s="49">
        <v>9</v>
      </c>
      <c r="H406" s="51">
        <v>28</v>
      </c>
      <c r="I406" s="51">
        <v>0.34</v>
      </c>
      <c r="J406" s="44"/>
      <c r="K406" s="49" t="str">
        <f>Table13[[#This Row],[JUR]]&amp;" "&amp;Table13[[#This Row],[FORMATION]]</f>
        <v>9 28</v>
      </c>
      <c r="L406" s="49">
        <v>9</v>
      </c>
      <c r="M406" s="51">
        <v>28</v>
      </c>
      <c r="N406" s="51">
        <v>7.0000000000000007E-2</v>
      </c>
    </row>
    <row r="407" spans="1:14">
      <c r="A407" s="34" t="str">
        <f>'2025 Decline Rates Vertical'!$B407&amp;" "&amp;'2025 Decline Rates Vertical'!$C407</f>
        <v>17 9</v>
      </c>
      <c r="B407" s="45">
        <v>17</v>
      </c>
      <c r="C407" s="46">
        <v>9</v>
      </c>
      <c r="D407" s="47">
        <v>0.38</v>
      </c>
      <c r="F407" s="37" t="str">
        <f>'2025 Decline Rates Vertical'!$G407&amp;" "&amp;'2025 Decline Rates Vertical'!$H407</f>
        <v>11 28</v>
      </c>
      <c r="G407" s="45">
        <v>11</v>
      </c>
      <c r="H407" s="47">
        <v>28</v>
      </c>
      <c r="I407" s="47">
        <v>0.34</v>
      </c>
      <c r="J407" s="48"/>
      <c r="K407" s="45" t="str">
        <f>Table13[[#This Row],[JUR]]&amp;" "&amp;Table13[[#This Row],[FORMATION]]</f>
        <v>11 28</v>
      </c>
      <c r="L407" s="45">
        <v>11</v>
      </c>
      <c r="M407" s="47">
        <v>28</v>
      </c>
      <c r="N407" s="47">
        <v>7.0000000000000007E-2</v>
      </c>
    </row>
    <row r="408" spans="1:14">
      <c r="A408" s="34" t="str">
        <f>'2025 Decline Rates Vertical'!$B408&amp;" "&amp;'2025 Decline Rates Vertical'!$C408</f>
        <v>17 10</v>
      </c>
      <c r="B408" s="49">
        <v>17</v>
      </c>
      <c r="C408" s="50">
        <v>10</v>
      </c>
      <c r="D408" s="51">
        <v>0.23</v>
      </c>
      <c r="F408" s="37" t="str">
        <f>'2025 Decline Rates Vertical'!$G408&amp;" "&amp;'2025 Decline Rates Vertical'!$H408</f>
        <v>17 28</v>
      </c>
      <c r="G408" s="49">
        <v>17</v>
      </c>
      <c r="H408" s="51">
        <v>28</v>
      </c>
      <c r="I408" s="51">
        <v>0.34</v>
      </c>
      <c r="J408" s="44"/>
      <c r="K408" s="49" t="str">
        <f>Table13[[#This Row],[JUR]]&amp;" "&amp;Table13[[#This Row],[FORMATION]]</f>
        <v>17 28</v>
      </c>
      <c r="L408" s="49">
        <v>17</v>
      </c>
      <c r="M408" s="51">
        <v>28</v>
      </c>
      <c r="N408" s="51">
        <v>7.0000000000000007E-2</v>
      </c>
    </row>
    <row r="409" spans="1:14">
      <c r="A409" s="34" t="str">
        <f>'2025 Decline Rates Vertical'!$B409&amp;" "&amp;'2025 Decline Rates Vertical'!$C409</f>
        <v>17 11</v>
      </c>
      <c r="B409" s="45">
        <v>17</v>
      </c>
      <c r="C409" s="46">
        <v>11</v>
      </c>
      <c r="D409" s="47">
        <v>0.41</v>
      </c>
      <c r="F409" s="37" t="str">
        <f>'2025 Decline Rates Vertical'!$G409&amp;" "&amp;'2025 Decline Rates Vertical'!$H409</f>
        <v>20 28</v>
      </c>
      <c r="G409" s="45">
        <v>20</v>
      </c>
      <c r="H409" s="47">
        <v>28</v>
      </c>
      <c r="I409" s="47">
        <v>0.21</v>
      </c>
      <c r="J409" s="48"/>
      <c r="K409" s="45" t="str">
        <f>Table13[[#This Row],[JUR]]&amp;" "&amp;Table13[[#This Row],[FORMATION]]</f>
        <v>20 28</v>
      </c>
      <c r="L409" s="45">
        <v>20</v>
      </c>
      <c r="M409" s="47">
        <v>28</v>
      </c>
      <c r="N409" s="47">
        <v>0.14000000000000001</v>
      </c>
    </row>
    <row r="410" spans="1:14">
      <c r="A410" s="34" t="str">
        <f>'2025 Decline Rates Vertical'!$B410&amp;" "&amp;'2025 Decline Rates Vertical'!$C410</f>
        <v>17 12</v>
      </c>
      <c r="B410" s="49">
        <v>17</v>
      </c>
      <c r="C410" s="50">
        <v>12</v>
      </c>
      <c r="D410" s="51">
        <v>0.37</v>
      </c>
      <c r="F410" s="37" t="str">
        <f>'2025 Decline Rates Vertical'!$G410&amp;" "&amp;'2025 Decline Rates Vertical'!$H410</f>
        <v>21 28</v>
      </c>
      <c r="G410" s="49">
        <v>21</v>
      </c>
      <c r="H410" s="51">
        <v>28</v>
      </c>
      <c r="I410" s="51">
        <v>0.34</v>
      </c>
      <c r="J410" s="44"/>
      <c r="K410" s="49" t="str">
        <f>Table13[[#This Row],[JUR]]&amp;" "&amp;Table13[[#This Row],[FORMATION]]</f>
        <v>21 28</v>
      </c>
      <c r="L410" s="49">
        <v>21</v>
      </c>
      <c r="M410" s="51">
        <v>28</v>
      </c>
      <c r="N410" s="51">
        <v>7.0000000000000007E-2</v>
      </c>
    </row>
    <row r="411" spans="1:14">
      <c r="A411" s="34" t="str">
        <f>'2025 Decline Rates Vertical'!$B411&amp;" "&amp;'2025 Decline Rates Vertical'!$C411</f>
        <v>17 13</v>
      </c>
      <c r="B411" s="45">
        <v>17</v>
      </c>
      <c r="C411" s="46">
        <v>13</v>
      </c>
      <c r="D411" s="47">
        <v>0.4</v>
      </c>
      <c r="F411" s="37" t="str">
        <f>'2025 Decline Rates Vertical'!$G411&amp;" "&amp;'2025 Decline Rates Vertical'!$H411</f>
        <v>24 28</v>
      </c>
      <c r="G411" s="45">
        <v>24</v>
      </c>
      <c r="H411" s="47">
        <v>28</v>
      </c>
      <c r="I411" s="47">
        <v>0.34</v>
      </c>
      <c r="J411" s="48"/>
      <c r="K411" s="45" t="str">
        <f>Table13[[#This Row],[JUR]]&amp;" "&amp;Table13[[#This Row],[FORMATION]]</f>
        <v>24 28</v>
      </c>
      <c r="L411" s="45">
        <v>24</v>
      </c>
      <c r="M411" s="47">
        <v>28</v>
      </c>
      <c r="N411" s="47">
        <v>7.0000000000000007E-2</v>
      </c>
    </row>
    <row r="412" spans="1:14">
      <c r="A412" s="34" t="str">
        <f>'2025 Decline Rates Vertical'!$B412&amp;" "&amp;'2025 Decline Rates Vertical'!$C412</f>
        <v>17 14</v>
      </c>
      <c r="B412" s="49">
        <v>17</v>
      </c>
      <c r="C412" s="50">
        <v>14</v>
      </c>
      <c r="D412" s="51">
        <v>0.31</v>
      </c>
      <c r="F412" s="37" t="str">
        <f>'2025 Decline Rates Vertical'!$G412&amp;" "&amp;'2025 Decline Rates Vertical'!$H412</f>
        <v>27 28</v>
      </c>
      <c r="G412" s="49">
        <v>27</v>
      </c>
      <c r="H412" s="51">
        <v>28</v>
      </c>
      <c r="I412" s="51">
        <v>0.2</v>
      </c>
      <c r="J412" s="44"/>
      <c r="K412" s="49" t="str">
        <f>Table13[[#This Row],[JUR]]&amp;" "&amp;Table13[[#This Row],[FORMATION]]</f>
        <v>27 28</v>
      </c>
      <c r="L412" s="49">
        <v>27</v>
      </c>
      <c r="M412" s="51">
        <v>28</v>
      </c>
      <c r="N412" s="51">
        <v>0.1</v>
      </c>
    </row>
    <row r="413" spans="1:14">
      <c r="A413" s="34" t="str">
        <f>'2025 Decline Rates Vertical'!$B413&amp;" "&amp;'2025 Decline Rates Vertical'!$C413</f>
        <v>17 15</v>
      </c>
      <c r="B413" s="45">
        <v>17</v>
      </c>
      <c r="C413" s="46">
        <v>15</v>
      </c>
      <c r="D413" s="47">
        <v>0.34</v>
      </c>
      <c r="F413" s="37" t="str">
        <f>'2025 Decline Rates Vertical'!$G413&amp;" "&amp;'2025 Decline Rates Vertical'!$H413</f>
        <v>28 28</v>
      </c>
      <c r="G413" s="45">
        <v>28</v>
      </c>
      <c r="H413" s="47">
        <v>28</v>
      </c>
      <c r="I413" s="47">
        <v>0.2</v>
      </c>
      <c r="J413" s="48"/>
      <c r="K413" s="45" t="str">
        <f>Table13[[#This Row],[JUR]]&amp;" "&amp;Table13[[#This Row],[FORMATION]]</f>
        <v>28 28</v>
      </c>
      <c r="L413" s="45">
        <v>28</v>
      </c>
      <c r="M413" s="47">
        <v>28</v>
      </c>
      <c r="N413" s="47">
        <v>0.1</v>
      </c>
    </row>
    <row r="414" spans="1:14">
      <c r="A414" s="34" t="str">
        <f>'2025 Decline Rates Vertical'!$B414&amp;" "&amp;'2025 Decline Rates Vertical'!$C414</f>
        <v>17 18</v>
      </c>
      <c r="B414" s="49">
        <v>17</v>
      </c>
      <c r="C414" s="50">
        <v>18</v>
      </c>
      <c r="D414" s="51">
        <v>0.36</v>
      </c>
      <c r="F414" s="37" t="str">
        <f>'2025 Decline Rates Vertical'!$G414&amp;" "&amp;'2025 Decline Rates Vertical'!$H414</f>
        <v>31 28</v>
      </c>
      <c r="G414" s="49">
        <v>31</v>
      </c>
      <c r="H414" s="51">
        <v>28</v>
      </c>
      <c r="I414" s="51">
        <v>0.34</v>
      </c>
      <c r="J414" s="44"/>
      <c r="K414" s="49" t="str">
        <f>Table13[[#This Row],[JUR]]&amp;" "&amp;Table13[[#This Row],[FORMATION]]</f>
        <v>31 28</v>
      </c>
      <c r="L414" s="49">
        <v>31</v>
      </c>
      <c r="M414" s="51">
        <v>28</v>
      </c>
      <c r="N414" s="51">
        <v>7.0000000000000007E-2</v>
      </c>
    </row>
    <row r="415" spans="1:14">
      <c r="A415" s="34" t="str">
        <f>'2025 Decline Rates Vertical'!$B415&amp;" "&amp;'2025 Decline Rates Vertical'!$C415</f>
        <v>17 21</v>
      </c>
      <c r="B415" s="45">
        <v>17</v>
      </c>
      <c r="C415" s="46">
        <v>21</v>
      </c>
      <c r="D415" s="47">
        <v>0.31</v>
      </c>
      <c r="F415" s="37" t="str">
        <f>'2025 Decline Rates Vertical'!$G415&amp;" "&amp;'2025 Decline Rates Vertical'!$H415</f>
        <v>41 28</v>
      </c>
      <c r="G415" s="45">
        <v>41</v>
      </c>
      <c r="H415" s="47">
        <v>28</v>
      </c>
      <c r="I415" s="47">
        <v>0.2</v>
      </c>
      <c r="J415" s="48"/>
      <c r="K415" s="45" t="str">
        <f>Table13[[#This Row],[JUR]]&amp;" "&amp;Table13[[#This Row],[FORMATION]]</f>
        <v>41 28</v>
      </c>
      <c r="L415" s="45">
        <v>41</v>
      </c>
      <c r="M415" s="47">
        <v>28</v>
      </c>
      <c r="N415" s="47">
        <v>0.1</v>
      </c>
    </row>
    <row r="416" spans="1:14">
      <c r="A416" s="34" t="str">
        <f>'2025 Decline Rates Vertical'!$B416&amp;" "&amp;'2025 Decline Rates Vertical'!$C416</f>
        <v>17 28</v>
      </c>
      <c r="B416" s="49">
        <v>17</v>
      </c>
      <c r="C416" s="50">
        <v>28</v>
      </c>
      <c r="D416" s="51">
        <v>0.34</v>
      </c>
      <c r="F416" s="37" t="str">
        <f>'2025 Decline Rates Vertical'!$G416&amp;" "&amp;'2025 Decline Rates Vertical'!$H416</f>
        <v>46 28</v>
      </c>
      <c r="G416" s="49">
        <v>46</v>
      </c>
      <c r="H416" s="51">
        <v>28</v>
      </c>
      <c r="I416" s="51">
        <v>0.34</v>
      </c>
      <c r="J416" s="44"/>
      <c r="K416" s="49" t="str">
        <f>Table13[[#This Row],[JUR]]&amp;" "&amp;Table13[[#This Row],[FORMATION]]</f>
        <v>46 28</v>
      </c>
      <c r="L416" s="49">
        <v>46</v>
      </c>
      <c r="M416" s="51">
        <v>28</v>
      </c>
      <c r="N416" s="51">
        <v>7.0000000000000007E-2</v>
      </c>
    </row>
    <row r="417" spans="1:14">
      <c r="A417" s="34" t="str">
        <f>'2025 Decline Rates Vertical'!$B417&amp;" "&amp;'2025 Decline Rates Vertical'!$C417</f>
        <v>17 29</v>
      </c>
      <c r="B417" s="45">
        <v>17</v>
      </c>
      <c r="C417" s="46">
        <v>29</v>
      </c>
      <c r="D417" s="47">
        <v>0.28000000000000003</v>
      </c>
      <c r="F417" s="37" t="str">
        <f>'2025 Decline Rates Vertical'!$G417&amp;" "&amp;'2025 Decline Rates Vertical'!$H417</f>
        <v>49 28</v>
      </c>
      <c r="G417" s="45">
        <v>49</v>
      </c>
      <c r="H417" s="47">
        <v>28</v>
      </c>
      <c r="I417" s="47">
        <v>0.34</v>
      </c>
      <c r="J417" s="48"/>
      <c r="K417" s="45" t="str">
        <f>Table13[[#This Row],[JUR]]&amp;" "&amp;Table13[[#This Row],[FORMATION]]</f>
        <v>49 28</v>
      </c>
      <c r="L417" s="45">
        <v>49</v>
      </c>
      <c r="M417" s="47">
        <v>28</v>
      </c>
      <c r="N417" s="47">
        <v>7.0000000000000007E-2</v>
      </c>
    </row>
    <row r="418" spans="1:14">
      <c r="A418" s="34" t="str">
        <f>'2025 Decline Rates Vertical'!$B418&amp;" "&amp;'2025 Decline Rates Vertical'!$C418</f>
        <v>17 33</v>
      </c>
      <c r="B418" s="49">
        <v>17</v>
      </c>
      <c r="C418" s="50">
        <v>33</v>
      </c>
      <c r="D418" s="51">
        <v>0.34</v>
      </c>
      <c r="F418" s="37" t="str">
        <f>'2025 Decline Rates Vertical'!$G418&amp;" "&amp;'2025 Decline Rates Vertical'!$H418</f>
        <v>55 28</v>
      </c>
      <c r="G418" s="49">
        <v>55</v>
      </c>
      <c r="H418" s="51">
        <v>28</v>
      </c>
      <c r="I418" s="51">
        <v>0.2</v>
      </c>
      <c r="J418" s="44"/>
      <c r="K418" s="49" t="str">
        <f>Table13[[#This Row],[JUR]]&amp;" "&amp;Table13[[#This Row],[FORMATION]]</f>
        <v>55 28</v>
      </c>
      <c r="L418" s="49">
        <v>55</v>
      </c>
      <c r="M418" s="51">
        <v>28</v>
      </c>
      <c r="N418" s="51">
        <v>0.1</v>
      </c>
    </row>
    <row r="419" spans="1:14">
      <c r="A419" s="34" t="str">
        <f>'2025 Decline Rates Vertical'!$B419&amp;" "&amp;'2025 Decline Rates Vertical'!$C419</f>
        <v>17 34</v>
      </c>
      <c r="B419" s="45">
        <v>17</v>
      </c>
      <c r="C419" s="46">
        <v>34</v>
      </c>
      <c r="D419" s="47">
        <v>0.42</v>
      </c>
      <c r="F419" s="37" t="str">
        <f>'2025 Decline Rates Vertical'!$G419&amp;" "&amp;'2025 Decline Rates Vertical'!$H419</f>
        <v>1 29</v>
      </c>
      <c r="G419" s="45">
        <v>1</v>
      </c>
      <c r="H419" s="47">
        <v>29</v>
      </c>
      <c r="I419" s="47">
        <v>0.28000000000000003</v>
      </c>
      <c r="J419" s="48"/>
      <c r="K419" s="45" t="str">
        <f>Table13[[#This Row],[JUR]]&amp;" "&amp;Table13[[#This Row],[FORMATION]]</f>
        <v>1 29</v>
      </c>
      <c r="L419" s="45">
        <v>1</v>
      </c>
      <c r="M419" s="47">
        <v>29</v>
      </c>
      <c r="N419" s="47">
        <v>0.23</v>
      </c>
    </row>
    <row r="420" spans="1:14">
      <c r="A420" s="34" t="str">
        <f>'2025 Decline Rates Vertical'!$B420&amp;" "&amp;'2025 Decline Rates Vertical'!$C420</f>
        <v>17 37</v>
      </c>
      <c r="B420" s="49">
        <v>17</v>
      </c>
      <c r="C420" s="50">
        <v>37</v>
      </c>
      <c r="D420" s="51">
        <v>0.49</v>
      </c>
      <c r="F420" s="37" t="str">
        <f>'2025 Decline Rates Vertical'!$G420&amp;" "&amp;'2025 Decline Rates Vertical'!$H420</f>
        <v>3 29</v>
      </c>
      <c r="G420" s="49">
        <v>3</v>
      </c>
      <c r="H420" s="51">
        <v>29</v>
      </c>
      <c r="I420" s="51">
        <v>0.25</v>
      </c>
      <c r="J420" s="44"/>
      <c r="K420" s="49" t="str">
        <f>Table13[[#This Row],[JUR]]&amp;" "&amp;Table13[[#This Row],[FORMATION]]</f>
        <v>3 29</v>
      </c>
      <c r="L420" s="49">
        <v>3</v>
      </c>
      <c r="M420" s="51">
        <v>29</v>
      </c>
      <c r="N420" s="51">
        <v>0.09</v>
      </c>
    </row>
    <row r="421" spans="1:14">
      <c r="A421" s="34" t="str">
        <f>'2025 Decline Rates Vertical'!$B421&amp;" "&amp;'2025 Decline Rates Vertical'!$C421</f>
        <v>17 38</v>
      </c>
      <c r="B421" s="45">
        <v>17</v>
      </c>
      <c r="C421" s="46">
        <v>38</v>
      </c>
      <c r="D421" s="47">
        <v>0.38</v>
      </c>
      <c r="F421" s="37" t="str">
        <f>'2025 Decline Rates Vertical'!$G421&amp;" "&amp;'2025 Decline Rates Vertical'!$H421</f>
        <v>9 29</v>
      </c>
      <c r="G421" s="45">
        <v>9</v>
      </c>
      <c r="H421" s="47">
        <v>29</v>
      </c>
      <c r="I421" s="47">
        <v>0.28000000000000003</v>
      </c>
      <c r="J421" s="48"/>
      <c r="K421" s="45" t="str">
        <f>Table13[[#This Row],[JUR]]&amp;" "&amp;Table13[[#This Row],[FORMATION]]</f>
        <v>9 29</v>
      </c>
      <c r="L421" s="45">
        <v>9</v>
      </c>
      <c r="M421" s="47">
        <v>29</v>
      </c>
      <c r="N421" s="47">
        <v>0.23</v>
      </c>
    </row>
    <row r="422" spans="1:14">
      <c r="A422" s="34" t="str">
        <f>'2025 Decline Rates Vertical'!$B422&amp;" "&amp;'2025 Decline Rates Vertical'!$C422</f>
        <v>17 40</v>
      </c>
      <c r="B422" s="49">
        <v>17</v>
      </c>
      <c r="C422" s="50">
        <v>40</v>
      </c>
      <c r="D422" s="51">
        <v>0.46</v>
      </c>
      <c r="F422" s="37" t="str">
        <f>'2025 Decline Rates Vertical'!$G422&amp;" "&amp;'2025 Decline Rates Vertical'!$H422</f>
        <v>11 29</v>
      </c>
      <c r="G422" s="49">
        <v>11</v>
      </c>
      <c r="H422" s="51">
        <v>29</v>
      </c>
      <c r="I422" s="51">
        <v>0.28000000000000003</v>
      </c>
      <c r="J422" s="44"/>
      <c r="K422" s="49" t="str">
        <f>Table13[[#This Row],[JUR]]&amp;" "&amp;Table13[[#This Row],[FORMATION]]</f>
        <v>11 29</v>
      </c>
      <c r="L422" s="49">
        <v>11</v>
      </c>
      <c r="M422" s="51">
        <v>29</v>
      </c>
      <c r="N422" s="51">
        <v>0.23</v>
      </c>
    </row>
    <row r="423" spans="1:14">
      <c r="A423" s="34" t="str">
        <f>'2025 Decline Rates Vertical'!$B423&amp;" "&amp;'2025 Decline Rates Vertical'!$C423</f>
        <v>17 50</v>
      </c>
      <c r="B423" s="45">
        <v>17</v>
      </c>
      <c r="C423" s="46">
        <v>50</v>
      </c>
      <c r="D423" s="47">
        <v>0.28000000000000003</v>
      </c>
      <c r="F423" s="37" t="str">
        <f>'2025 Decline Rates Vertical'!$G423&amp;" "&amp;'2025 Decline Rates Vertical'!$H423</f>
        <v>17 29</v>
      </c>
      <c r="G423" s="45">
        <v>17</v>
      </c>
      <c r="H423" s="47">
        <v>29</v>
      </c>
      <c r="I423" s="47">
        <v>0.28000000000000003</v>
      </c>
      <c r="J423" s="48"/>
      <c r="K423" s="45" t="str">
        <f>Table13[[#This Row],[JUR]]&amp;" "&amp;Table13[[#This Row],[FORMATION]]</f>
        <v>17 29</v>
      </c>
      <c r="L423" s="45">
        <v>17</v>
      </c>
      <c r="M423" s="47">
        <v>29</v>
      </c>
      <c r="N423" s="47">
        <v>0.23</v>
      </c>
    </row>
    <row r="424" spans="1:14">
      <c r="A424" s="34" t="str">
        <f>'2025 Decline Rates Vertical'!$B424&amp;" "&amp;'2025 Decline Rates Vertical'!$C424</f>
        <v>17 57</v>
      </c>
      <c r="B424" s="49">
        <v>17</v>
      </c>
      <c r="C424" s="50">
        <v>57</v>
      </c>
      <c r="D424" s="51">
        <v>0.39</v>
      </c>
      <c r="F424" s="37" t="str">
        <f>'2025 Decline Rates Vertical'!$G424&amp;" "&amp;'2025 Decline Rates Vertical'!$H424</f>
        <v>20 29</v>
      </c>
      <c r="G424" s="49">
        <v>20</v>
      </c>
      <c r="H424" s="51">
        <v>29</v>
      </c>
      <c r="I424" s="51">
        <v>0.25</v>
      </c>
      <c r="J424" s="44"/>
      <c r="K424" s="49" t="str">
        <f>Table13[[#This Row],[JUR]]&amp;" "&amp;Table13[[#This Row],[FORMATION]]</f>
        <v>20 29</v>
      </c>
      <c r="L424" s="49">
        <v>20</v>
      </c>
      <c r="M424" s="51">
        <v>29</v>
      </c>
      <c r="N424" s="51">
        <v>0.09</v>
      </c>
    </row>
    <row r="425" spans="1:14">
      <c r="A425" s="34" t="str">
        <f>'2025 Decline Rates Vertical'!$B425&amp;" "&amp;'2025 Decline Rates Vertical'!$C425</f>
        <v>17 58</v>
      </c>
      <c r="B425" s="45">
        <v>17</v>
      </c>
      <c r="C425" s="46">
        <v>58</v>
      </c>
      <c r="D425" s="47">
        <v>0.35</v>
      </c>
      <c r="F425" s="37" t="str">
        <f>'2025 Decline Rates Vertical'!$G425&amp;" "&amp;'2025 Decline Rates Vertical'!$H425</f>
        <v>21 29</v>
      </c>
      <c r="G425" s="45">
        <v>21</v>
      </c>
      <c r="H425" s="47">
        <v>29</v>
      </c>
      <c r="I425" s="47">
        <v>0.28000000000000003</v>
      </c>
      <c r="J425" s="48"/>
      <c r="K425" s="45" t="str">
        <f>Table13[[#This Row],[JUR]]&amp;" "&amp;Table13[[#This Row],[FORMATION]]</f>
        <v>21 29</v>
      </c>
      <c r="L425" s="45">
        <v>21</v>
      </c>
      <c r="M425" s="47">
        <v>29</v>
      </c>
      <c r="N425" s="47">
        <v>0.23</v>
      </c>
    </row>
    <row r="426" spans="1:14">
      <c r="A426" s="34" t="str">
        <f>'2025 Decline Rates Vertical'!$B426&amp;" "&amp;'2025 Decline Rates Vertical'!$C426</f>
        <v>17 59</v>
      </c>
      <c r="B426" s="49">
        <v>17</v>
      </c>
      <c r="C426" s="50">
        <v>59</v>
      </c>
      <c r="D426" s="51">
        <v>0.39</v>
      </c>
      <c r="F426" s="37" t="str">
        <f>'2025 Decline Rates Vertical'!$G426&amp;" "&amp;'2025 Decline Rates Vertical'!$H426</f>
        <v>24 29</v>
      </c>
      <c r="G426" s="49">
        <v>24</v>
      </c>
      <c r="H426" s="51">
        <v>29</v>
      </c>
      <c r="I426" s="51">
        <v>0.28000000000000003</v>
      </c>
      <c r="J426" s="44"/>
      <c r="K426" s="49" t="str">
        <f>Table13[[#This Row],[JUR]]&amp;" "&amp;Table13[[#This Row],[FORMATION]]</f>
        <v>24 29</v>
      </c>
      <c r="L426" s="49">
        <v>24</v>
      </c>
      <c r="M426" s="51">
        <v>29</v>
      </c>
      <c r="N426" s="51">
        <v>0.23</v>
      </c>
    </row>
    <row r="427" spans="1:14">
      <c r="A427" s="34" t="str">
        <f>'2025 Decline Rates Vertical'!$B427&amp;" "&amp;'2025 Decline Rates Vertical'!$C427</f>
        <v>17 60</v>
      </c>
      <c r="B427" s="45">
        <v>17</v>
      </c>
      <c r="C427" s="46">
        <v>60</v>
      </c>
      <c r="D427" s="47">
        <v>0.39</v>
      </c>
      <c r="F427" s="37" t="str">
        <f>'2025 Decline Rates Vertical'!$G427&amp;" "&amp;'2025 Decline Rates Vertical'!$H427</f>
        <v>27 29</v>
      </c>
      <c r="G427" s="45">
        <v>27</v>
      </c>
      <c r="H427" s="47">
        <v>29</v>
      </c>
      <c r="I427" s="47">
        <v>0.21</v>
      </c>
      <c r="J427" s="48"/>
      <c r="K427" s="45" t="str">
        <f>Table13[[#This Row],[JUR]]&amp;" "&amp;Table13[[#This Row],[FORMATION]]</f>
        <v>27 29</v>
      </c>
      <c r="L427" s="45">
        <v>27</v>
      </c>
      <c r="M427" s="47">
        <v>29</v>
      </c>
      <c r="N427" s="47">
        <v>0.08</v>
      </c>
    </row>
    <row r="428" spans="1:14">
      <c r="A428" s="34" t="str">
        <f>'2025 Decline Rates Vertical'!$B428&amp;" "&amp;'2025 Decline Rates Vertical'!$C428</f>
        <v>17 61</v>
      </c>
      <c r="B428" s="49">
        <v>17</v>
      </c>
      <c r="C428" s="50">
        <v>61</v>
      </c>
      <c r="D428" s="51">
        <v>0.35</v>
      </c>
      <c r="F428" s="37" t="str">
        <f>'2025 Decline Rates Vertical'!$G428&amp;" "&amp;'2025 Decline Rates Vertical'!$H428</f>
        <v>28 29</v>
      </c>
      <c r="G428" s="49">
        <v>28</v>
      </c>
      <c r="H428" s="51">
        <v>29</v>
      </c>
      <c r="I428" s="51">
        <v>0.21</v>
      </c>
      <c r="J428" s="44"/>
      <c r="K428" s="49" t="str">
        <f>Table13[[#This Row],[JUR]]&amp;" "&amp;Table13[[#This Row],[FORMATION]]</f>
        <v>28 29</v>
      </c>
      <c r="L428" s="49">
        <v>28</v>
      </c>
      <c r="M428" s="51">
        <v>29</v>
      </c>
      <c r="N428" s="51">
        <v>0.08</v>
      </c>
    </row>
    <row r="429" spans="1:14">
      <c r="A429" s="34" t="str">
        <f>'2025 Decline Rates Vertical'!$B429&amp;" "&amp;'2025 Decline Rates Vertical'!$C429</f>
        <v>17 62</v>
      </c>
      <c r="B429" s="45">
        <v>17</v>
      </c>
      <c r="C429" s="46">
        <v>62</v>
      </c>
      <c r="D429" s="47">
        <v>0.28000000000000003</v>
      </c>
      <c r="F429" s="37" t="str">
        <f>'2025 Decline Rates Vertical'!$G429&amp;" "&amp;'2025 Decline Rates Vertical'!$H429</f>
        <v>31 29</v>
      </c>
      <c r="G429" s="45">
        <v>31</v>
      </c>
      <c r="H429" s="47">
        <v>29</v>
      </c>
      <c r="I429" s="47">
        <v>0.28000000000000003</v>
      </c>
      <c r="J429" s="48"/>
      <c r="K429" s="45" t="str">
        <f>Table13[[#This Row],[JUR]]&amp;" "&amp;Table13[[#This Row],[FORMATION]]</f>
        <v>31 29</v>
      </c>
      <c r="L429" s="45">
        <v>31</v>
      </c>
      <c r="M429" s="47">
        <v>29</v>
      </c>
      <c r="N429" s="47">
        <v>0.23</v>
      </c>
    </row>
    <row r="430" spans="1:14">
      <c r="A430" s="34" t="str">
        <f>'2025 Decline Rates Vertical'!$B430&amp;" "&amp;'2025 Decline Rates Vertical'!$C430</f>
        <v>17 63</v>
      </c>
      <c r="B430" s="49">
        <v>17</v>
      </c>
      <c r="C430" s="50">
        <v>63</v>
      </c>
      <c r="D430" s="51">
        <v>0.3</v>
      </c>
      <c r="F430" s="37" t="str">
        <f>'2025 Decline Rates Vertical'!$G430&amp;" "&amp;'2025 Decline Rates Vertical'!$H430</f>
        <v>41 29</v>
      </c>
      <c r="G430" s="49">
        <v>41</v>
      </c>
      <c r="H430" s="51">
        <v>29</v>
      </c>
      <c r="I430" s="51">
        <v>0.21</v>
      </c>
      <c r="J430" s="44"/>
      <c r="K430" s="49" t="str">
        <f>Table13[[#This Row],[JUR]]&amp;" "&amp;Table13[[#This Row],[FORMATION]]</f>
        <v>41 29</v>
      </c>
      <c r="L430" s="49">
        <v>41</v>
      </c>
      <c r="M430" s="51">
        <v>29</v>
      </c>
      <c r="N430" s="51">
        <v>0.08</v>
      </c>
    </row>
    <row r="431" spans="1:14">
      <c r="A431" s="34" t="str">
        <f>'2025 Decline Rates Vertical'!$B431&amp;" "&amp;'2025 Decline Rates Vertical'!$C431</f>
        <v>17 64</v>
      </c>
      <c r="B431" s="45">
        <v>17</v>
      </c>
      <c r="C431" s="46">
        <v>64</v>
      </c>
      <c r="D431" s="47">
        <v>0.28000000000000003</v>
      </c>
      <c r="F431" s="37" t="str">
        <f>'2025 Decline Rates Vertical'!$G431&amp;" "&amp;'2025 Decline Rates Vertical'!$H431</f>
        <v>46 29</v>
      </c>
      <c r="G431" s="45">
        <v>46</v>
      </c>
      <c r="H431" s="47">
        <v>29</v>
      </c>
      <c r="I431" s="47">
        <v>0.28000000000000003</v>
      </c>
      <c r="J431" s="48"/>
      <c r="K431" s="45" t="str">
        <f>Table13[[#This Row],[JUR]]&amp;" "&amp;Table13[[#This Row],[FORMATION]]</f>
        <v>46 29</v>
      </c>
      <c r="L431" s="45">
        <v>46</v>
      </c>
      <c r="M431" s="47">
        <v>29</v>
      </c>
      <c r="N431" s="47">
        <v>0.23</v>
      </c>
    </row>
    <row r="432" spans="1:14">
      <c r="A432" s="34" t="str">
        <f>'2025 Decline Rates Vertical'!$B432&amp;" "&amp;'2025 Decline Rates Vertical'!$C432</f>
        <v>17 65</v>
      </c>
      <c r="B432" s="49">
        <v>17</v>
      </c>
      <c r="C432" s="50">
        <v>65</v>
      </c>
      <c r="D432" s="51">
        <v>0.37</v>
      </c>
      <c r="F432" s="37" t="str">
        <f>'2025 Decline Rates Vertical'!$G432&amp;" "&amp;'2025 Decline Rates Vertical'!$H432</f>
        <v>49 29</v>
      </c>
      <c r="G432" s="49">
        <v>49</v>
      </c>
      <c r="H432" s="51">
        <v>29</v>
      </c>
      <c r="I432" s="51">
        <v>0.28000000000000003</v>
      </c>
      <c r="J432" s="44"/>
      <c r="K432" s="49" t="str">
        <f>Table13[[#This Row],[JUR]]&amp;" "&amp;Table13[[#This Row],[FORMATION]]</f>
        <v>49 29</v>
      </c>
      <c r="L432" s="49">
        <v>49</v>
      </c>
      <c r="M432" s="51">
        <v>29</v>
      </c>
      <c r="N432" s="51">
        <v>0.23</v>
      </c>
    </row>
    <row r="433" spans="1:14">
      <c r="A433" s="34" t="str">
        <f>'2025 Decline Rates Vertical'!$B433&amp;" "&amp;'2025 Decline Rates Vertical'!$C433</f>
        <v>17 66</v>
      </c>
      <c r="B433" s="45">
        <v>17</v>
      </c>
      <c r="C433" s="46">
        <v>66</v>
      </c>
      <c r="D433" s="47">
        <v>0.28999999999999998</v>
      </c>
      <c r="F433" s="37" t="str">
        <f>'2025 Decline Rates Vertical'!$G433&amp;" "&amp;'2025 Decline Rates Vertical'!$H433</f>
        <v>55 29</v>
      </c>
      <c r="G433" s="45">
        <v>55</v>
      </c>
      <c r="H433" s="47">
        <v>29</v>
      </c>
      <c r="I433" s="47">
        <v>0.21</v>
      </c>
      <c r="J433" s="48"/>
      <c r="K433" s="45" t="str">
        <f>Table13[[#This Row],[JUR]]&amp;" "&amp;Table13[[#This Row],[FORMATION]]</f>
        <v>55 29</v>
      </c>
      <c r="L433" s="45">
        <v>55</v>
      </c>
      <c r="M433" s="47">
        <v>29</v>
      </c>
      <c r="N433" s="47">
        <v>0.08</v>
      </c>
    </row>
    <row r="434" spans="1:14">
      <c r="A434" s="34" t="str">
        <f>'2025 Decline Rates Vertical'!$B434&amp;" "&amp;'2025 Decline Rates Vertical'!$C434</f>
        <v>17 67</v>
      </c>
      <c r="B434" s="49">
        <v>17</v>
      </c>
      <c r="C434" s="50">
        <v>67</v>
      </c>
      <c r="D434" s="51">
        <v>0.38</v>
      </c>
      <c r="F434" s="37" t="str">
        <f>'2025 Decline Rates Vertical'!$G434&amp;" "&amp;'2025 Decline Rates Vertical'!$H434</f>
        <v>27 30</v>
      </c>
      <c r="G434" s="49">
        <v>27</v>
      </c>
      <c r="H434" s="51">
        <v>30</v>
      </c>
      <c r="I434" s="51">
        <v>0.19</v>
      </c>
      <c r="J434" s="44"/>
      <c r="K434" s="49" t="str">
        <f>Table13[[#This Row],[JUR]]&amp;" "&amp;Table13[[#This Row],[FORMATION]]</f>
        <v>27 30</v>
      </c>
      <c r="L434" s="49">
        <v>27</v>
      </c>
      <c r="M434" s="51">
        <v>30</v>
      </c>
      <c r="N434" s="51">
        <v>0.13</v>
      </c>
    </row>
    <row r="435" spans="1:14">
      <c r="A435" s="34" t="str">
        <f>'2025 Decline Rates Vertical'!$B435&amp;" "&amp;'2025 Decline Rates Vertical'!$C435</f>
        <v>17 68</v>
      </c>
      <c r="B435" s="45">
        <v>17</v>
      </c>
      <c r="C435" s="46">
        <v>68</v>
      </c>
      <c r="D435" s="47">
        <v>0.3</v>
      </c>
      <c r="F435" s="37" t="str">
        <f>'2025 Decline Rates Vertical'!$G435&amp;" "&amp;'2025 Decline Rates Vertical'!$H435</f>
        <v>28 30</v>
      </c>
      <c r="G435" s="45">
        <v>28</v>
      </c>
      <c r="H435" s="47">
        <v>30</v>
      </c>
      <c r="I435" s="47">
        <v>0.19</v>
      </c>
      <c r="J435" s="48"/>
      <c r="K435" s="45" t="str">
        <f>Table13[[#This Row],[JUR]]&amp;" "&amp;Table13[[#This Row],[FORMATION]]</f>
        <v>28 30</v>
      </c>
      <c r="L435" s="45">
        <v>28</v>
      </c>
      <c r="M435" s="47">
        <v>30</v>
      </c>
      <c r="N435" s="47">
        <v>0.13</v>
      </c>
    </row>
    <row r="436" spans="1:14">
      <c r="A436" s="34" t="str">
        <f>'2025 Decline Rates Vertical'!$B436&amp;" "&amp;'2025 Decline Rates Vertical'!$C436</f>
        <v>17 69</v>
      </c>
      <c r="B436" s="49">
        <v>17</v>
      </c>
      <c r="C436" s="50">
        <v>69</v>
      </c>
      <c r="D436" s="51">
        <v>0.42</v>
      </c>
      <c r="F436" s="37" t="str">
        <f>'2025 Decline Rates Vertical'!$G436&amp;" "&amp;'2025 Decline Rates Vertical'!$H436</f>
        <v>41 30</v>
      </c>
      <c r="G436" s="49">
        <v>41</v>
      </c>
      <c r="H436" s="51">
        <v>30</v>
      </c>
      <c r="I436" s="51">
        <v>0.19</v>
      </c>
      <c r="J436" s="44"/>
      <c r="K436" s="49" t="str">
        <f>Table13[[#This Row],[JUR]]&amp;" "&amp;Table13[[#This Row],[FORMATION]]</f>
        <v>41 30</v>
      </c>
      <c r="L436" s="49">
        <v>41</v>
      </c>
      <c r="M436" s="51">
        <v>30</v>
      </c>
      <c r="N436" s="51">
        <v>0.13</v>
      </c>
    </row>
    <row r="437" spans="1:14">
      <c r="A437" s="34" t="str">
        <f>'2025 Decline Rates Vertical'!$B437&amp;" "&amp;'2025 Decline Rates Vertical'!$C437</f>
        <v>17 70</v>
      </c>
      <c r="B437" s="45">
        <v>17</v>
      </c>
      <c r="C437" s="46">
        <v>70</v>
      </c>
      <c r="D437" s="47">
        <v>0.4</v>
      </c>
      <c r="F437" s="37" t="str">
        <f>'2025 Decline Rates Vertical'!$G437&amp;" "&amp;'2025 Decline Rates Vertical'!$H437</f>
        <v>55 30</v>
      </c>
      <c r="G437" s="45">
        <v>55</v>
      </c>
      <c r="H437" s="47">
        <v>30</v>
      </c>
      <c r="I437" s="47">
        <v>0.19</v>
      </c>
      <c r="J437" s="48"/>
      <c r="K437" s="45" t="str">
        <f>Table13[[#This Row],[JUR]]&amp;" "&amp;Table13[[#This Row],[FORMATION]]</f>
        <v>55 30</v>
      </c>
      <c r="L437" s="45">
        <v>55</v>
      </c>
      <c r="M437" s="47">
        <v>30</v>
      </c>
      <c r="N437" s="47">
        <v>0.13</v>
      </c>
    </row>
    <row r="438" spans="1:14">
      <c r="A438" s="34" t="str">
        <f>'2025 Decline Rates Vertical'!$B438&amp;" "&amp;'2025 Decline Rates Vertical'!$C438</f>
        <v>17 71</v>
      </c>
      <c r="B438" s="49">
        <v>17</v>
      </c>
      <c r="C438" s="50">
        <v>71</v>
      </c>
      <c r="D438" s="51">
        <v>0.24</v>
      </c>
      <c r="F438" s="37" t="str">
        <f>'2025 Decline Rates Vertical'!$G438&amp;" "&amp;'2025 Decline Rates Vertical'!$H438</f>
        <v>3 31</v>
      </c>
      <c r="G438" s="49">
        <v>3</v>
      </c>
      <c r="H438" s="51">
        <v>31</v>
      </c>
      <c r="I438" s="51">
        <v>7.0000000000000007E-2</v>
      </c>
      <c r="J438" s="44"/>
      <c r="K438" s="49" t="str">
        <f>Table13[[#This Row],[JUR]]&amp;" "&amp;Table13[[#This Row],[FORMATION]]</f>
        <v>3 31</v>
      </c>
      <c r="L438" s="49">
        <v>3</v>
      </c>
      <c r="M438" s="51">
        <v>31</v>
      </c>
      <c r="N438" s="51">
        <v>0.05</v>
      </c>
    </row>
    <row r="439" spans="1:14">
      <c r="A439" s="34" t="str">
        <f>'2025 Decline Rates Vertical'!$B439&amp;" "&amp;'2025 Decline Rates Vertical'!$C439</f>
        <v>17 72</v>
      </c>
      <c r="B439" s="45">
        <v>17</v>
      </c>
      <c r="C439" s="46">
        <v>72</v>
      </c>
      <c r="D439" s="47">
        <v>0.42</v>
      </c>
      <c r="F439" s="37" t="str">
        <f>'2025 Decline Rates Vertical'!$G439&amp;" "&amp;'2025 Decline Rates Vertical'!$H439</f>
        <v>20 31</v>
      </c>
      <c r="G439" s="45">
        <v>20</v>
      </c>
      <c r="H439" s="47">
        <v>31</v>
      </c>
      <c r="I439" s="47">
        <v>7.0000000000000007E-2</v>
      </c>
      <c r="J439" s="48"/>
      <c r="K439" s="45" t="str">
        <f>Table13[[#This Row],[JUR]]&amp;" "&amp;Table13[[#This Row],[FORMATION]]</f>
        <v>20 31</v>
      </c>
      <c r="L439" s="45">
        <v>20</v>
      </c>
      <c r="M439" s="47">
        <v>31</v>
      </c>
      <c r="N439" s="47">
        <v>0.05</v>
      </c>
    </row>
    <row r="440" spans="1:14">
      <c r="A440" s="34" t="str">
        <f>'2025 Decline Rates Vertical'!$B440&amp;" "&amp;'2025 Decline Rates Vertical'!$C440</f>
        <v>17 73</v>
      </c>
      <c r="B440" s="49">
        <v>17</v>
      </c>
      <c r="C440" s="50">
        <v>73</v>
      </c>
      <c r="D440" s="51">
        <v>0.38</v>
      </c>
      <c r="F440" s="37" t="str">
        <f>'2025 Decline Rates Vertical'!$G440&amp;" "&amp;'2025 Decline Rates Vertical'!$H440</f>
        <v>2 32</v>
      </c>
      <c r="G440" s="49">
        <v>2</v>
      </c>
      <c r="H440" s="51">
        <v>32</v>
      </c>
      <c r="I440" s="51">
        <v>0.2</v>
      </c>
      <c r="J440" s="44"/>
      <c r="K440" s="49" t="str">
        <f>Table13[[#This Row],[JUR]]&amp;" "&amp;Table13[[#This Row],[FORMATION]]</f>
        <v>2 32</v>
      </c>
      <c r="L440" s="49">
        <v>2</v>
      </c>
      <c r="M440" s="51">
        <v>32</v>
      </c>
      <c r="N440" s="51">
        <v>0.05</v>
      </c>
    </row>
    <row r="441" spans="1:14">
      <c r="A441" s="34" t="str">
        <f>'2025 Decline Rates Vertical'!$B441&amp;" "&amp;'2025 Decline Rates Vertical'!$C441</f>
        <v>17 74</v>
      </c>
      <c r="B441" s="45">
        <v>17</v>
      </c>
      <c r="C441" s="46">
        <v>74</v>
      </c>
      <c r="D441" s="47">
        <v>0.43</v>
      </c>
      <c r="F441" s="37" t="str">
        <f>'2025 Decline Rates Vertical'!$G441&amp;" "&amp;'2025 Decline Rates Vertical'!$H441</f>
        <v>12 32</v>
      </c>
      <c r="G441" s="45">
        <v>12</v>
      </c>
      <c r="H441" s="47">
        <v>32</v>
      </c>
      <c r="I441" s="47">
        <v>0.2</v>
      </c>
      <c r="J441" s="48"/>
      <c r="K441" s="45" t="str">
        <f>Table13[[#This Row],[JUR]]&amp;" "&amp;Table13[[#This Row],[FORMATION]]</f>
        <v>12 32</v>
      </c>
      <c r="L441" s="45">
        <v>12</v>
      </c>
      <c r="M441" s="47">
        <v>32</v>
      </c>
      <c r="N441" s="47">
        <v>0.05</v>
      </c>
    </row>
    <row r="442" spans="1:14">
      <c r="A442" s="34" t="str">
        <f>'2025 Decline Rates Vertical'!$B442&amp;" "&amp;'2025 Decline Rates Vertical'!$C442</f>
        <v>17 75</v>
      </c>
      <c r="B442" s="49">
        <v>17</v>
      </c>
      <c r="C442" s="50">
        <v>75</v>
      </c>
      <c r="D442" s="51">
        <v>0.6</v>
      </c>
      <c r="F442" s="37" t="str">
        <f>'2025 Decline Rates Vertical'!$G442&amp;" "&amp;'2025 Decline Rates Vertical'!$H442</f>
        <v>13 32</v>
      </c>
      <c r="G442" s="49">
        <v>13</v>
      </c>
      <c r="H442" s="51">
        <v>32</v>
      </c>
      <c r="I442" s="51">
        <v>0.2</v>
      </c>
      <c r="J442" s="44"/>
      <c r="K442" s="49" t="str">
        <f>Table13[[#This Row],[JUR]]&amp;" "&amp;Table13[[#This Row],[FORMATION]]</f>
        <v>13 32</v>
      </c>
      <c r="L442" s="49">
        <v>13</v>
      </c>
      <c r="M442" s="51">
        <v>32</v>
      </c>
      <c r="N442" s="51">
        <v>0.05</v>
      </c>
    </row>
    <row r="443" spans="1:14">
      <c r="A443" s="34" t="str">
        <f>'2025 Decline Rates Vertical'!$B443&amp;" "&amp;'2025 Decline Rates Vertical'!$C443</f>
        <v>17 76</v>
      </c>
      <c r="B443" s="45">
        <v>17</v>
      </c>
      <c r="C443" s="46">
        <v>76</v>
      </c>
      <c r="D443" s="47">
        <v>0.46</v>
      </c>
      <c r="F443" s="37" t="str">
        <f>'2025 Decline Rates Vertical'!$G443&amp;" "&amp;'2025 Decline Rates Vertical'!$H443</f>
        <v>14 32</v>
      </c>
      <c r="G443" s="45">
        <v>14</v>
      </c>
      <c r="H443" s="47">
        <v>32</v>
      </c>
      <c r="I443" s="47">
        <v>0.2</v>
      </c>
      <c r="J443" s="48"/>
      <c r="K443" s="45" t="str">
        <f>Table13[[#This Row],[JUR]]&amp;" "&amp;Table13[[#This Row],[FORMATION]]</f>
        <v>14 32</v>
      </c>
      <c r="L443" s="45">
        <v>14</v>
      </c>
      <c r="M443" s="47">
        <v>32</v>
      </c>
      <c r="N443" s="47">
        <v>0.05</v>
      </c>
    </row>
    <row r="444" spans="1:14">
      <c r="A444" s="34" t="str">
        <f>'2025 Decline Rates Vertical'!$B444&amp;" "&amp;'2025 Decline Rates Vertical'!$C444</f>
        <v>17 77</v>
      </c>
      <c r="B444" s="49">
        <v>17</v>
      </c>
      <c r="C444" s="50">
        <v>77</v>
      </c>
      <c r="D444" s="51">
        <v>0.35</v>
      </c>
      <c r="F444" s="37" t="str">
        <f>'2025 Decline Rates Vertical'!$G444&amp;" "&amp;'2025 Decline Rates Vertical'!$H444</f>
        <v>16 32</v>
      </c>
      <c r="G444" s="49">
        <v>16</v>
      </c>
      <c r="H444" s="51">
        <v>32</v>
      </c>
      <c r="I444" s="51">
        <v>0.2</v>
      </c>
      <c r="J444" s="44"/>
      <c r="K444" s="49" t="str">
        <f>Table13[[#This Row],[JUR]]&amp;" "&amp;Table13[[#This Row],[FORMATION]]</f>
        <v>16 32</v>
      </c>
      <c r="L444" s="49">
        <v>16</v>
      </c>
      <c r="M444" s="51">
        <v>32</v>
      </c>
      <c r="N444" s="51">
        <v>0.05</v>
      </c>
    </row>
    <row r="445" spans="1:14">
      <c r="A445" s="34" t="str">
        <f>'2025 Decline Rates Vertical'!$B445&amp;" "&amp;'2025 Decline Rates Vertical'!$C445</f>
        <v>17 78</v>
      </c>
      <c r="B445" s="45">
        <v>17</v>
      </c>
      <c r="C445" s="46">
        <v>78</v>
      </c>
      <c r="D445" s="47">
        <v>0.45</v>
      </c>
      <c r="F445" s="37" t="str">
        <f>'2025 Decline Rates Vertical'!$G445&amp;" "&amp;'2025 Decline Rates Vertical'!$H445</f>
        <v>19 32</v>
      </c>
      <c r="G445" s="45">
        <v>19</v>
      </c>
      <c r="H445" s="47">
        <v>32</v>
      </c>
      <c r="I445" s="47">
        <v>0.2</v>
      </c>
      <c r="J445" s="48"/>
      <c r="K445" s="45" t="str">
        <f>Table13[[#This Row],[JUR]]&amp;" "&amp;Table13[[#This Row],[FORMATION]]</f>
        <v>19 32</v>
      </c>
      <c r="L445" s="45">
        <v>19</v>
      </c>
      <c r="M445" s="47">
        <v>32</v>
      </c>
      <c r="N445" s="47">
        <v>0.05</v>
      </c>
    </row>
    <row r="446" spans="1:14">
      <c r="A446" s="34" t="str">
        <f>'2025 Decline Rates Vertical'!$B446&amp;" "&amp;'2025 Decline Rates Vertical'!$C446</f>
        <v>17 79</v>
      </c>
      <c r="B446" s="49">
        <v>17</v>
      </c>
      <c r="C446" s="50">
        <v>79</v>
      </c>
      <c r="D446" s="51">
        <v>0.44</v>
      </c>
      <c r="F446" s="37" t="str">
        <f>'2025 Decline Rates Vertical'!$G446&amp;" "&amp;'2025 Decline Rates Vertical'!$H446</f>
        <v>29 32</v>
      </c>
      <c r="G446" s="49">
        <v>29</v>
      </c>
      <c r="H446" s="51">
        <v>32</v>
      </c>
      <c r="I446" s="51">
        <v>0.2</v>
      </c>
      <c r="J446" s="44"/>
      <c r="K446" s="49" t="str">
        <f>Table13[[#This Row],[JUR]]&amp;" "&amp;Table13[[#This Row],[FORMATION]]</f>
        <v>29 32</v>
      </c>
      <c r="L446" s="49">
        <v>29</v>
      </c>
      <c r="M446" s="51">
        <v>32</v>
      </c>
      <c r="N446" s="51">
        <v>0.05</v>
      </c>
    </row>
    <row r="447" spans="1:14">
      <c r="A447" s="34" t="str">
        <f>'2025 Decline Rates Vertical'!$B447&amp;" "&amp;'2025 Decline Rates Vertical'!$C447</f>
        <v>17 80</v>
      </c>
      <c r="B447" s="45">
        <v>17</v>
      </c>
      <c r="C447" s="46">
        <v>80</v>
      </c>
      <c r="D447" s="47">
        <v>0.3</v>
      </c>
      <c r="F447" s="37" t="str">
        <f>'2025 Decline Rates Vertical'!$G447&amp;" "&amp;'2025 Decline Rates Vertical'!$H447</f>
        <v>32 32</v>
      </c>
      <c r="G447" s="45">
        <v>32</v>
      </c>
      <c r="H447" s="47">
        <v>32</v>
      </c>
      <c r="I447" s="47">
        <v>0.2</v>
      </c>
      <c r="J447" s="48"/>
      <c r="K447" s="45" t="str">
        <f>Table13[[#This Row],[JUR]]&amp;" "&amp;Table13[[#This Row],[FORMATION]]</f>
        <v>32 32</v>
      </c>
      <c r="L447" s="45">
        <v>32</v>
      </c>
      <c r="M447" s="47">
        <v>32</v>
      </c>
      <c r="N447" s="47">
        <v>0.05</v>
      </c>
    </row>
    <row r="448" spans="1:14">
      <c r="A448" s="34" t="str">
        <f>'2025 Decline Rates Vertical'!$B448&amp;" "&amp;'2025 Decline Rates Vertical'!$C448</f>
        <v>17 81</v>
      </c>
      <c r="B448" s="49">
        <v>17</v>
      </c>
      <c r="C448" s="50">
        <v>81</v>
      </c>
      <c r="D448" s="51">
        <v>0.39</v>
      </c>
      <c r="F448" s="37" t="str">
        <f>'2025 Decline Rates Vertical'!$G448&amp;" "&amp;'2025 Decline Rates Vertical'!$H448</f>
        <v>33 32</v>
      </c>
      <c r="G448" s="49">
        <v>33</v>
      </c>
      <c r="H448" s="51">
        <v>32</v>
      </c>
      <c r="I448" s="51">
        <v>0.2</v>
      </c>
      <c r="J448" s="44"/>
      <c r="K448" s="49" t="str">
        <f>Table13[[#This Row],[JUR]]&amp;" "&amp;Table13[[#This Row],[FORMATION]]</f>
        <v>33 32</v>
      </c>
      <c r="L448" s="49">
        <v>33</v>
      </c>
      <c r="M448" s="51">
        <v>32</v>
      </c>
      <c r="N448" s="51">
        <v>0.05</v>
      </c>
    </row>
    <row r="449" spans="1:14">
      <c r="A449" s="34" t="str">
        <f>'2025 Decline Rates Vertical'!$B449&amp;" "&amp;'2025 Decline Rates Vertical'!$C449</f>
        <v>17 82</v>
      </c>
      <c r="B449" s="45">
        <v>17</v>
      </c>
      <c r="C449" s="46">
        <v>82</v>
      </c>
      <c r="D449" s="47">
        <v>0.47</v>
      </c>
      <c r="F449" s="37" t="str">
        <f>'2025 Decline Rates Vertical'!$G449&amp;" "&amp;'2025 Decline Rates Vertical'!$H449</f>
        <v>36 32</v>
      </c>
      <c r="G449" s="45">
        <v>36</v>
      </c>
      <c r="H449" s="47">
        <v>32</v>
      </c>
      <c r="I449" s="47">
        <v>0.2</v>
      </c>
      <c r="J449" s="48"/>
      <c r="K449" s="45" t="str">
        <f>Table13[[#This Row],[JUR]]&amp;" "&amp;Table13[[#This Row],[FORMATION]]</f>
        <v>36 32</v>
      </c>
      <c r="L449" s="45">
        <v>36</v>
      </c>
      <c r="M449" s="47">
        <v>32</v>
      </c>
      <c r="N449" s="47">
        <v>0.05</v>
      </c>
    </row>
    <row r="450" spans="1:14">
      <c r="A450" s="34" t="str">
        <f>'2025 Decline Rates Vertical'!$B450&amp;" "&amp;'2025 Decline Rates Vertical'!$C450</f>
        <v>17 85</v>
      </c>
      <c r="B450" s="49">
        <v>17</v>
      </c>
      <c r="C450" s="50">
        <v>85</v>
      </c>
      <c r="D450" s="51">
        <v>0.45</v>
      </c>
      <c r="F450" s="37" t="str">
        <f>'2025 Decline Rates Vertical'!$G450&amp;" "&amp;'2025 Decline Rates Vertical'!$H450</f>
        <v>38 32</v>
      </c>
      <c r="G450" s="49">
        <v>38</v>
      </c>
      <c r="H450" s="51">
        <v>32</v>
      </c>
      <c r="I450" s="51">
        <v>0.2</v>
      </c>
      <c r="J450" s="44"/>
      <c r="K450" s="49" t="str">
        <f>Table13[[#This Row],[JUR]]&amp;" "&amp;Table13[[#This Row],[FORMATION]]</f>
        <v>38 32</v>
      </c>
      <c r="L450" s="49">
        <v>38</v>
      </c>
      <c r="M450" s="51">
        <v>32</v>
      </c>
      <c r="N450" s="51">
        <v>0.05</v>
      </c>
    </row>
    <row r="451" spans="1:14">
      <c r="A451" s="34" t="str">
        <f>'2025 Decline Rates Vertical'!$B451&amp;" "&amp;'2025 Decline Rates Vertical'!$C451</f>
        <v>17 87</v>
      </c>
      <c r="B451" s="45">
        <v>17</v>
      </c>
      <c r="C451" s="46">
        <v>87</v>
      </c>
      <c r="D451" s="47">
        <v>0.3</v>
      </c>
      <c r="F451" s="37" t="str">
        <f>'2025 Decline Rates Vertical'!$G451&amp;" "&amp;'2025 Decline Rates Vertical'!$H451</f>
        <v>39 32</v>
      </c>
      <c r="G451" s="45">
        <v>39</v>
      </c>
      <c r="H451" s="47">
        <v>32</v>
      </c>
      <c r="I451" s="47">
        <v>0.2</v>
      </c>
      <c r="J451" s="48"/>
      <c r="K451" s="45" t="str">
        <f>Table13[[#This Row],[JUR]]&amp;" "&amp;Table13[[#This Row],[FORMATION]]</f>
        <v>39 32</v>
      </c>
      <c r="L451" s="45">
        <v>39</v>
      </c>
      <c r="M451" s="47">
        <v>32</v>
      </c>
      <c r="N451" s="47">
        <v>0.05</v>
      </c>
    </row>
    <row r="452" spans="1:14">
      <c r="A452" s="34" t="str">
        <f>'2025 Decline Rates Vertical'!$B452&amp;" "&amp;'2025 Decline Rates Vertical'!$C452</f>
        <v>17 88</v>
      </c>
      <c r="B452" s="49">
        <v>17</v>
      </c>
      <c r="C452" s="50">
        <v>88</v>
      </c>
      <c r="D452" s="51">
        <v>0.28999999999999998</v>
      </c>
      <c r="F452" s="37" t="str">
        <f>'2025 Decline Rates Vertical'!$G452&amp;" "&amp;'2025 Decline Rates Vertical'!$H452</f>
        <v>42 32</v>
      </c>
      <c r="G452" s="49">
        <v>42</v>
      </c>
      <c r="H452" s="51">
        <v>32</v>
      </c>
      <c r="I452" s="51">
        <v>0.2</v>
      </c>
      <c r="J452" s="44"/>
      <c r="K452" s="49" t="str">
        <f>Table13[[#This Row],[JUR]]&amp;" "&amp;Table13[[#This Row],[FORMATION]]</f>
        <v>42 32</v>
      </c>
      <c r="L452" s="49">
        <v>42</v>
      </c>
      <c r="M452" s="51">
        <v>32</v>
      </c>
      <c r="N452" s="51">
        <v>0.05</v>
      </c>
    </row>
    <row r="453" spans="1:14">
      <c r="A453" s="34" t="str">
        <f>'2025 Decline Rates Vertical'!$B453&amp;" "&amp;'2025 Decline Rates Vertical'!$C453</f>
        <v>17 89</v>
      </c>
      <c r="B453" s="45">
        <v>17</v>
      </c>
      <c r="C453" s="46">
        <v>89</v>
      </c>
      <c r="D453" s="47">
        <v>0.25</v>
      </c>
      <c r="F453" s="37" t="str">
        <f>'2025 Decline Rates Vertical'!$G453&amp;" "&amp;'2025 Decline Rates Vertical'!$H453</f>
        <v>45 32</v>
      </c>
      <c r="G453" s="45">
        <v>45</v>
      </c>
      <c r="H453" s="47">
        <v>32</v>
      </c>
      <c r="I453" s="47">
        <v>0.2</v>
      </c>
      <c r="J453" s="48"/>
      <c r="K453" s="45" t="str">
        <f>Table13[[#This Row],[JUR]]&amp;" "&amp;Table13[[#This Row],[FORMATION]]</f>
        <v>45 32</v>
      </c>
      <c r="L453" s="45">
        <v>45</v>
      </c>
      <c r="M453" s="47">
        <v>32</v>
      </c>
      <c r="N453" s="47">
        <v>0.05</v>
      </c>
    </row>
    <row r="454" spans="1:14">
      <c r="A454" s="34" t="str">
        <f>'2025 Decline Rates Vertical'!$B454&amp;" "&amp;'2025 Decline Rates Vertical'!$C454</f>
        <v>17 90</v>
      </c>
      <c r="B454" s="49">
        <v>17</v>
      </c>
      <c r="C454" s="50">
        <v>90</v>
      </c>
      <c r="D454" s="51">
        <v>0.41</v>
      </c>
      <c r="F454" s="37" t="str">
        <f>'2025 Decline Rates Vertical'!$G454&amp;" "&amp;'2025 Decline Rates Vertical'!$H454</f>
        <v>47 32</v>
      </c>
      <c r="G454" s="49">
        <v>47</v>
      </c>
      <c r="H454" s="51">
        <v>32</v>
      </c>
      <c r="I454" s="51">
        <v>0.2</v>
      </c>
      <c r="J454" s="44"/>
      <c r="K454" s="49" t="str">
        <f>Table13[[#This Row],[JUR]]&amp;" "&amp;Table13[[#This Row],[FORMATION]]</f>
        <v>47 32</v>
      </c>
      <c r="L454" s="49">
        <v>47</v>
      </c>
      <c r="M454" s="51">
        <v>32</v>
      </c>
      <c r="N454" s="51">
        <v>0.05</v>
      </c>
    </row>
    <row r="455" spans="1:14">
      <c r="A455" s="34" t="str">
        <f>'2025 Decline Rates Vertical'!$B455&amp;" "&amp;'2025 Decline Rates Vertical'!$C455</f>
        <v>17 91</v>
      </c>
      <c r="B455" s="45">
        <v>17</v>
      </c>
      <c r="C455" s="46">
        <v>91</v>
      </c>
      <c r="D455" s="47">
        <v>0.37</v>
      </c>
      <c r="F455" s="37" t="str">
        <f>'2025 Decline Rates Vertical'!$G455&amp;" "&amp;'2025 Decline Rates Vertical'!$H455</f>
        <v>1 33</v>
      </c>
      <c r="G455" s="45">
        <v>1</v>
      </c>
      <c r="H455" s="47">
        <v>33</v>
      </c>
      <c r="I455" s="47">
        <v>0.16</v>
      </c>
      <c r="J455" s="48"/>
      <c r="K455" s="45" t="str">
        <f>Table13[[#This Row],[JUR]]&amp;" "&amp;Table13[[#This Row],[FORMATION]]</f>
        <v>1 33</v>
      </c>
      <c r="L455" s="45">
        <v>1</v>
      </c>
      <c r="M455" s="47">
        <v>33</v>
      </c>
      <c r="N455" s="47">
        <v>0.11</v>
      </c>
    </row>
    <row r="456" spans="1:14">
      <c r="A456" s="34" t="str">
        <f>'2025 Decline Rates Vertical'!$B456&amp;" "&amp;'2025 Decline Rates Vertical'!$C456</f>
        <v>17 92</v>
      </c>
      <c r="B456" s="49">
        <v>17</v>
      </c>
      <c r="C456" s="50">
        <v>92</v>
      </c>
      <c r="D456" s="51">
        <v>0.34</v>
      </c>
      <c r="F456" s="37" t="str">
        <f>'2025 Decline Rates Vertical'!$G456&amp;" "&amp;'2025 Decline Rates Vertical'!$H456</f>
        <v>2 33</v>
      </c>
      <c r="G456" s="49">
        <v>2</v>
      </c>
      <c r="H456" s="51">
        <v>33</v>
      </c>
      <c r="I456" s="51">
        <v>0.21</v>
      </c>
      <c r="J456" s="44"/>
      <c r="K456" s="49" t="str">
        <f>Table13[[#This Row],[JUR]]&amp;" "&amp;Table13[[#This Row],[FORMATION]]</f>
        <v>2 33</v>
      </c>
      <c r="L456" s="49">
        <v>2</v>
      </c>
      <c r="M456" s="51">
        <v>33</v>
      </c>
      <c r="N456" s="51">
        <v>0.08</v>
      </c>
    </row>
    <row r="457" spans="1:14">
      <c r="A457" s="34" t="str">
        <f>'2025 Decline Rates Vertical'!$B457&amp;" "&amp;'2025 Decline Rates Vertical'!$C457</f>
        <v>17 93</v>
      </c>
      <c r="B457" s="45">
        <v>17</v>
      </c>
      <c r="C457" s="46">
        <v>93</v>
      </c>
      <c r="D457" s="47">
        <v>0.42</v>
      </c>
      <c r="F457" s="37" t="str">
        <f>'2025 Decline Rates Vertical'!$G457&amp;" "&amp;'2025 Decline Rates Vertical'!$H457</f>
        <v>9 33</v>
      </c>
      <c r="G457" s="45">
        <v>9</v>
      </c>
      <c r="H457" s="47">
        <v>33</v>
      </c>
      <c r="I457" s="47">
        <v>0.16</v>
      </c>
      <c r="J457" s="48"/>
      <c r="K457" s="45" t="str">
        <f>Table13[[#This Row],[JUR]]&amp;" "&amp;Table13[[#This Row],[FORMATION]]</f>
        <v>9 33</v>
      </c>
      <c r="L457" s="45">
        <v>9</v>
      </c>
      <c r="M457" s="47">
        <v>33</v>
      </c>
      <c r="N457" s="47">
        <v>0.11</v>
      </c>
    </row>
    <row r="458" spans="1:14">
      <c r="A458" s="34" t="str">
        <f>'2025 Decline Rates Vertical'!$B458&amp;" "&amp;'2025 Decline Rates Vertical'!$C458</f>
        <v>17 94</v>
      </c>
      <c r="B458" s="49">
        <v>17</v>
      </c>
      <c r="C458" s="50">
        <v>94</v>
      </c>
      <c r="D458" s="51">
        <v>0.34</v>
      </c>
      <c r="F458" s="37" t="str">
        <f>'2025 Decline Rates Vertical'!$G458&amp;" "&amp;'2025 Decline Rates Vertical'!$H458</f>
        <v>11 33</v>
      </c>
      <c r="G458" s="49">
        <v>11</v>
      </c>
      <c r="H458" s="51">
        <v>33</v>
      </c>
      <c r="I458" s="51">
        <v>0.16</v>
      </c>
      <c r="J458" s="44"/>
      <c r="K458" s="49" t="str">
        <f>Table13[[#This Row],[JUR]]&amp;" "&amp;Table13[[#This Row],[FORMATION]]</f>
        <v>11 33</v>
      </c>
      <c r="L458" s="49">
        <v>11</v>
      </c>
      <c r="M458" s="51">
        <v>33</v>
      </c>
      <c r="N458" s="51">
        <v>0.11</v>
      </c>
    </row>
    <row r="459" spans="1:14">
      <c r="A459" s="34" t="str">
        <f>'2025 Decline Rates Vertical'!$B459&amp;" "&amp;'2025 Decline Rates Vertical'!$C459</f>
        <v>17 95</v>
      </c>
      <c r="B459" s="45">
        <v>17</v>
      </c>
      <c r="C459" s="46">
        <v>95</v>
      </c>
      <c r="D459" s="47">
        <v>0.51</v>
      </c>
      <c r="F459" s="37" t="str">
        <f>'2025 Decline Rates Vertical'!$G459&amp;" "&amp;'2025 Decline Rates Vertical'!$H459</f>
        <v>12 33</v>
      </c>
      <c r="G459" s="45">
        <v>12</v>
      </c>
      <c r="H459" s="47">
        <v>33</v>
      </c>
      <c r="I459" s="47">
        <v>0.21</v>
      </c>
      <c r="J459" s="48"/>
      <c r="K459" s="45" t="str">
        <f>Table13[[#This Row],[JUR]]&amp;" "&amp;Table13[[#This Row],[FORMATION]]</f>
        <v>12 33</v>
      </c>
      <c r="L459" s="45">
        <v>12</v>
      </c>
      <c r="M459" s="47">
        <v>33</v>
      </c>
      <c r="N459" s="47">
        <v>0.08</v>
      </c>
    </row>
    <row r="460" spans="1:14">
      <c r="A460" s="34" t="str">
        <f>'2025 Decline Rates Vertical'!$B460&amp;" "&amp;'2025 Decline Rates Vertical'!$C460</f>
        <v>17 96</v>
      </c>
      <c r="B460" s="49">
        <v>17</v>
      </c>
      <c r="C460" s="50">
        <v>96</v>
      </c>
      <c r="D460" s="51">
        <v>0.7</v>
      </c>
      <c r="F460" s="37" t="str">
        <f>'2025 Decline Rates Vertical'!$G460&amp;" "&amp;'2025 Decline Rates Vertical'!$H460</f>
        <v>13 33</v>
      </c>
      <c r="G460" s="49">
        <v>13</v>
      </c>
      <c r="H460" s="51">
        <v>33</v>
      </c>
      <c r="I460" s="51">
        <v>0.21</v>
      </c>
      <c r="J460" s="44"/>
      <c r="K460" s="49" t="str">
        <f>Table13[[#This Row],[JUR]]&amp;" "&amp;Table13[[#This Row],[FORMATION]]</f>
        <v>13 33</v>
      </c>
      <c r="L460" s="49">
        <v>13</v>
      </c>
      <c r="M460" s="51">
        <v>33</v>
      </c>
      <c r="N460" s="51">
        <v>0.08</v>
      </c>
    </row>
    <row r="461" spans="1:14">
      <c r="A461" s="34" t="str">
        <f>'2025 Decline Rates Vertical'!$B461&amp;" "&amp;'2025 Decline Rates Vertical'!$C461</f>
        <v>17 97</v>
      </c>
      <c r="B461" s="45">
        <v>17</v>
      </c>
      <c r="C461" s="46">
        <v>97</v>
      </c>
      <c r="D461" s="47">
        <v>0.23</v>
      </c>
      <c r="F461" s="37" t="str">
        <f>'2025 Decline Rates Vertical'!$G461&amp;" "&amp;'2025 Decline Rates Vertical'!$H461</f>
        <v>14 33</v>
      </c>
      <c r="G461" s="45">
        <v>14</v>
      </c>
      <c r="H461" s="47">
        <v>33</v>
      </c>
      <c r="I461" s="47">
        <v>0.21</v>
      </c>
      <c r="J461" s="48"/>
      <c r="K461" s="45" t="str">
        <f>Table13[[#This Row],[JUR]]&amp;" "&amp;Table13[[#This Row],[FORMATION]]</f>
        <v>14 33</v>
      </c>
      <c r="L461" s="45">
        <v>14</v>
      </c>
      <c r="M461" s="47">
        <v>33</v>
      </c>
      <c r="N461" s="47">
        <v>0.08</v>
      </c>
    </row>
    <row r="462" spans="1:14">
      <c r="A462" s="34" t="str">
        <f>'2025 Decline Rates Vertical'!$B462&amp;" "&amp;'2025 Decline Rates Vertical'!$C462</f>
        <v>17 98</v>
      </c>
      <c r="B462" s="49">
        <v>17</v>
      </c>
      <c r="C462" s="50">
        <v>98</v>
      </c>
      <c r="D462" s="51">
        <v>0.05</v>
      </c>
      <c r="F462" s="37" t="str">
        <f>'2025 Decline Rates Vertical'!$G462&amp;" "&amp;'2025 Decline Rates Vertical'!$H462</f>
        <v>16 33</v>
      </c>
      <c r="G462" s="49">
        <v>16</v>
      </c>
      <c r="H462" s="51">
        <v>33</v>
      </c>
      <c r="I462" s="51">
        <v>0.21</v>
      </c>
      <c r="J462" s="44"/>
      <c r="K462" s="49" t="str">
        <f>Table13[[#This Row],[JUR]]&amp;" "&amp;Table13[[#This Row],[FORMATION]]</f>
        <v>16 33</v>
      </c>
      <c r="L462" s="49">
        <v>16</v>
      </c>
      <c r="M462" s="51">
        <v>33</v>
      </c>
      <c r="N462" s="51">
        <v>0.08</v>
      </c>
    </row>
    <row r="463" spans="1:14">
      <c r="A463" s="34" t="str">
        <f>'2025 Decline Rates Vertical'!$B463&amp;" "&amp;'2025 Decline Rates Vertical'!$C463</f>
        <v>17 100</v>
      </c>
      <c r="B463" s="45">
        <v>17</v>
      </c>
      <c r="C463" s="46">
        <v>100</v>
      </c>
      <c r="D463" s="47">
        <v>0</v>
      </c>
      <c r="F463" s="37" t="str">
        <f>'2025 Decline Rates Vertical'!$G463&amp;" "&amp;'2025 Decline Rates Vertical'!$H463</f>
        <v>17 33</v>
      </c>
      <c r="G463" s="45">
        <v>17</v>
      </c>
      <c r="H463" s="47">
        <v>33</v>
      </c>
      <c r="I463" s="47">
        <v>0.16</v>
      </c>
      <c r="J463" s="48"/>
      <c r="K463" s="45" t="str">
        <f>Table13[[#This Row],[JUR]]&amp;" "&amp;Table13[[#This Row],[FORMATION]]</f>
        <v>17 33</v>
      </c>
      <c r="L463" s="45">
        <v>17</v>
      </c>
      <c r="M463" s="47">
        <v>33</v>
      </c>
      <c r="N463" s="47">
        <v>0.11</v>
      </c>
    </row>
    <row r="464" spans="1:14">
      <c r="A464" s="34" t="str">
        <f>'2025 Decline Rates Vertical'!$B464&amp;" "&amp;'2025 Decline Rates Vertical'!$C464</f>
        <v>17 101</v>
      </c>
      <c r="B464" s="49">
        <v>17</v>
      </c>
      <c r="C464" s="50">
        <v>101</v>
      </c>
      <c r="D464" s="51">
        <v>0</v>
      </c>
      <c r="F464" s="37" t="str">
        <f>'2025 Decline Rates Vertical'!$G464&amp;" "&amp;'2025 Decline Rates Vertical'!$H464</f>
        <v>19 33</v>
      </c>
      <c r="G464" s="49">
        <v>19</v>
      </c>
      <c r="H464" s="51">
        <v>33</v>
      </c>
      <c r="I464" s="51">
        <v>0.21</v>
      </c>
      <c r="J464" s="44"/>
      <c r="K464" s="49" t="str">
        <f>Table13[[#This Row],[JUR]]&amp;" "&amp;Table13[[#This Row],[FORMATION]]</f>
        <v>19 33</v>
      </c>
      <c r="L464" s="49">
        <v>19</v>
      </c>
      <c r="M464" s="51">
        <v>33</v>
      </c>
      <c r="N464" s="51">
        <v>0.08</v>
      </c>
    </row>
    <row r="465" spans="1:14">
      <c r="A465" s="34" t="str">
        <f>'2025 Decline Rates Vertical'!$B465&amp;" "&amp;'2025 Decline Rates Vertical'!$C465</f>
        <v>17 109</v>
      </c>
      <c r="B465" s="45">
        <v>17</v>
      </c>
      <c r="C465" s="46">
        <v>109</v>
      </c>
      <c r="D465" s="47">
        <v>0.38</v>
      </c>
      <c r="F465" s="37" t="str">
        <f>'2025 Decline Rates Vertical'!$G465&amp;" "&amp;'2025 Decline Rates Vertical'!$H465</f>
        <v>21 33</v>
      </c>
      <c r="G465" s="45">
        <v>21</v>
      </c>
      <c r="H465" s="47">
        <v>33</v>
      </c>
      <c r="I465" s="47">
        <v>0.16</v>
      </c>
      <c r="J465" s="48"/>
      <c r="K465" s="45" t="str">
        <f>Table13[[#This Row],[JUR]]&amp;" "&amp;Table13[[#This Row],[FORMATION]]</f>
        <v>21 33</v>
      </c>
      <c r="L465" s="45">
        <v>21</v>
      </c>
      <c r="M465" s="47">
        <v>33</v>
      </c>
      <c r="N465" s="47">
        <v>0.11</v>
      </c>
    </row>
    <row r="466" spans="1:14">
      <c r="A466" s="34" t="str">
        <f>'2025 Decline Rates Vertical'!$B466&amp;" "&amp;'2025 Decline Rates Vertical'!$C466</f>
        <v>18 1</v>
      </c>
      <c r="B466" s="49">
        <v>18</v>
      </c>
      <c r="C466" s="50">
        <v>1</v>
      </c>
      <c r="D466" s="51">
        <v>0.4</v>
      </c>
      <c r="F466" s="37" t="str">
        <f>'2025 Decline Rates Vertical'!$G466&amp;" "&amp;'2025 Decline Rates Vertical'!$H466</f>
        <v>24 33</v>
      </c>
      <c r="G466" s="49">
        <v>24</v>
      </c>
      <c r="H466" s="51">
        <v>33</v>
      </c>
      <c r="I466" s="51">
        <v>0.16</v>
      </c>
      <c r="J466" s="44"/>
      <c r="K466" s="49" t="str">
        <f>Table13[[#This Row],[JUR]]&amp;" "&amp;Table13[[#This Row],[FORMATION]]</f>
        <v>24 33</v>
      </c>
      <c r="L466" s="49">
        <v>24</v>
      </c>
      <c r="M466" s="51">
        <v>33</v>
      </c>
      <c r="N466" s="51">
        <v>0.11</v>
      </c>
    </row>
    <row r="467" spans="1:14">
      <c r="A467" s="34" t="str">
        <f>'2025 Decline Rates Vertical'!$B467&amp;" "&amp;'2025 Decline Rates Vertical'!$C467</f>
        <v>18 2</v>
      </c>
      <c r="B467" s="45">
        <v>18</v>
      </c>
      <c r="C467" s="46">
        <v>2</v>
      </c>
      <c r="D467" s="47">
        <v>0.13</v>
      </c>
      <c r="F467" s="37" t="str">
        <f>'2025 Decline Rates Vertical'!$G467&amp;" "&amp;'2025 Decline Rates Vertical'!$H467</f>
        <v>29 33</v>
      </c>
      <c r="G467" s="45">
        <v>29</v>
      </c>
      <c r="H467" s="47">
        <v>33</v>
      </c>
      <c r="I467" s="47">
        <v>0.21</v>
      </c>
      <c r="J467" s="48"/>
      <c r="K467" s="45" t="str">
        <f>Table13[[#This Row],[JUR]]&amp;" "&amp;Table13[[#This Row],[FORMATION]]</f>
        <v>29 33</v>
      </c>
      <c r="L467" s="45">
        <v>29</v>
      </c>
      <c r="M467" s="47">
        <v>33</v>
      </c>
      <c r="N467" s="47">
        <v>0.08</v>
      </c>
    </row>
    <row r="468" spans="1:14">
      <c r="A468" s="34" t="str">
        <f>'2025 Decline Rates Vertical'!$B468&amp;" "&amp;'2025 Decline Rates Vertical'!$C468</f>
        <v>18 3</v>
      </c>
      <c r="B468" s="49">
        <v>18</v>
      </c>
      <c r="C468" s="50">
        <v>3</v>
      </c>
      <c r="D468" s="51">
        <v>0.31</v>
      </c>
      <c r="F468" s="37" t="str">
        <f>'2025 Decline Rates Vertical'!$G468&amp;" "&amp;'2025 Decline Rates Vertical'!$H468</f>
        <v>31 33</v>
      </c>
      <c r="G468" s="49">
        <v>31</v>
      </c>
      <c r="H468" s="51">
        <v>33</v>
      </c>
      <c r="I468" s="51">
        <v>0.16</v>
      </c>
      <c r="J468" s="44"/>
      <c r="K468" s="49" t="str">
        <f>Table13[[#This Row],[JUR]]&amp;" "&amp;Table13[[#This Row],[FORMATION]]</f>
        <v>31 33</v>
      </c>
      <c r="L468" s="49">
        <v>31</v>
      </c>
      <c r="M468" s="51">
        <v>33</v>
      </c>
      <c r="N468" s="51">
        <v>0.11</v>
      </c>
    </row>
    <row r="469" spans="1:14">
      <c r="A469" s="34" t="str">
        <f>'2025 Decline Rates Vertical'!$B469&amp;" "&amp;'2025 Decline Rates Vertical'!$C469</f>
        <v>18 4</v>
      </c>
      <c r="B469" s="45">
        <v>18</v>
      </c>
      <c r="C469" s="46">
        <v>4</v>
      </c>
      <c r="D469" s="47">
        <v>0.28999999999999998</v>
      </c>
      <c r="F469" s="37" t="str">
        <f>'2025 Decline Rates Vertical'!$G469&amp;" "&amp;'2025 Decline Rates Vertical'!$H469</f>
        <v>32 33</v>
      </c>
      <c r="G469" s="45">
        <v>32</v>
      </c>
      <c r="H469" s="47">
        <v>33</v>
      </c>
      <c r="I469" s="47">
        <v>0.21</v>
      </c>
      <c r="J469" s="48"/>
      <c r="K469" s="45" t="str">
        <f>Table13[[#This Row],[JUR]]&amp;" "&amp;Table13[[#This Row],[FORMATION]]</f>
        <v>32 33</v>
      </c>
      <c r="L469" s="45">
        <v>32</v>
      </c>
      <c r="M469" s="47">
        <v>33</v>
      </c>
      <c r="N469" s="47">
        <v>0.08</v>
      </c>
    </row>
    <row r="470" spans="1:14">
      <c r="A470" s="34" t="str">
        <f>'2025 Decline Rates Vertical'!$B470&amp;" "&amp;'2025 Decline Rates Vertical'!$C470</f>
        <v>18 5</v>
      </c>
      <c r="B470" s="49">
        <v>18</v>
      </c>
      <c r="C470" s="50">
        <v>5</v>
      </c>
      <c r="D470" s="51">
        <v>0.38</v>
      </c>
      <c r="F470" s="37" t="str">
        <f>'2025 Decline Rates Vertical'!$G470&amp;" "&amp;'2025 Decline Rates Vertical'!$H470</f>
        <v>33 33</v>
      </c>
      <c r="G470" s="49">
        <v>33</v>
      </c>
      <c r="H470" s="51">
        <v>33</v>
      </c>
      <c r="I470" s="51">
        <v>0.21</v>
      </c>
      <c r="J470" s="44"/>
      <c r="K470" s="49" t="str">
        <f>Table13[[#This Row],[JUR]]&amp;" "&amp;Table13[[#This Row],[FORMATION]]</f>
        <v>33 33</v>
      </c>
      <c r="L470" s="49">
        <v>33</v>
      </c>
      <c r="M470" s="51">
        <v>33</v>
      </c>
      <c r="N470" s="51">
        <v>0.08</v>
      </c>
    </row>
    <row r="471" spans="1:14">
      <c r="A471" s="34" t="str">
        <f>'2025 Decline Rates Vertical'!$B471&amp;" "&amp;'2025 Decline Rates Vertical'!$C471</f>
        <v>18 6</v>
      </c>
      <c r="B471" s="45">
        <v>18</v>
      </c>
      <c r="C471" s="46">
        <v>6</v>
      </c>
      <c r="D471" s="47">
        <v>0.28999999999999998</v>
      </c>
      <c r="F471" s="37" t="str">
        <f>'2025 Decline Rates Vertical'!$G471&amp;" "&amp;'2025 Decline Rates Vertical'!$H471</f>
        <v>36 33</v>
      </c>
      <c r="G471" s="45">
        <v>36</v>
      </c>
      <c r="H471" s="47">
        <v>33</v>
      </c>
      <c r="I471" s="47">
        <v>0.21</v>
      </c>
      <c r="J471" s="48"/>
      <c r="K471" s="45" t="str">
        <f>Table13[[#This Row],[JUR]]&amp;" "&amp;Table13[[#This Row],[FORMATION]]</f>
        <v>36 33</v>
      </c>
      <c r="L471" s="45">
        <v>36</v>
      </c>
      <c r="M471" s="47">
        <v>33</v>
      </c>
      <c r="N471" s="47">
        <v>0.08</v>
      </c>
    </row>
    <row r="472" spans="1:14">
      <c r="A472" s="34" t="str">
        <f>'2025 Decline Rates Vertical'!$B472&amp;" "&amp;'2025 Decline Rates Vertical'!$C472</f>
        <v>18 7</v>
      </c>
      <c r="B472" s="49">
        <v>18</v>
      </c>
      <c r="C472" s="50">
        <v>7</v>
      </c>
      <c r="D472" s="51">
        <v>0.08</v>
      </c>
      <c r="F472" s="37" t="str">
        <f>'2025 Decline Rates Vertical'!$G472&amp;" "&amp;'2025 Decline Rates Vertical'!$H472</f>
        <v>38 33</v>
      </c>
      <c r="G472" s="49">
        <v>38</v>
      </c>
      <c r="H472" s="51">
        <v>33</v>
      </c>
      <c r="I472" s="51">
        <v>0.21</v>
      </c>
      <c r="J472" s="44"/>
      <c r="K472" s="49" t="str">
        <f>Table13[[#This Row],[JUR]]&amp;" "&amp;Table13[[#This Row],[FORMATION]]</f>
        <v>38 33</v>
      </c>
      <c r="L472" s="49">
        <v>38</v>
      </c>
      <c r="M472" s="51">
        <v>33</v>
      </c>
      <c r="N472" s="51">
        <v>0.08</v>
      </c>
    </row>
    <row r="473" spans="1:14">
      <c r="A473" s="34" t="str">
        <f>'2025 Decline Rates Vertical'!$B473&amp;" "&amp;'2025 Decline Rates Vertical'!$C473</f>
        <v>18 8</v>
      </c>
      <c r="B473" s="45">
        <v>18</v>
      </c>
      <c r="C473" s="46">
        <v>8</v>
      </c>
      <c r="D473" s="47">
        <v>0.36</v>
      </c>
      <c r="F473" s="37" t="str">
        <f>'2025 Decline Rates Vertical'!$G473&amp;" "&amp;'2025 Decline Rates Vertical'!$H473</f>
        <v>39 33</v>
      </c>
      <c r="G473" s="45">
        <v>39</v>
      </c>
      <c r="H473" s="47">
        <v>33</v>
      </c>
      <c r="I473" s="47">
        <v>0.21</v>
      </c>
      <c r="J473" s="48"/>
      <c r="K473" s="45" t="str">
        <f>Table13[[#This Row],[JUR]]&amp;" "&amp;Table13[[#This Row],[FORMATION]]</f>
        <v>39 33</v>
      </c>
      <c r="L473" s="45">
        <v>39</v>
      </c>
      <c r="M473" s="47">
        <v>33</v>
      </c>
      <c r="N473" s="47">
        <v>0.08</v>
      </c>
    </row>
    <row r="474" spans="1:14">
      <c r="A474" s="34" t="str">
        <f>'2025 Decline Rates Vertical'!$B474&amp;" "&amp;'2025 Decline Rates Vertical'!$C474</f>
        <v>18 9</v>
      </c>
      <c r="B474" s="49">
        <v>18</v>
      </c>
      <c r="C474" s="50">
        <v>9</v>
      </c>
      <c r="D474" s="51">
        <v>0.35</v>
      </c>
      <c r="F474" s="37" t="str">
        <f>'2025 Decline Rates Vertical'!$G474&amp;" "&amp;'2025 Decline Rates Vertical'!$H474</f>
        <v>42 33</v>
      </c>
      <c r="G474" s="49">
        <v>42</v>
      </c>
      <c r="H474" s="51">
        <v>33</v>
      </c>
      <c r="I474" s="51">
        <v>0.21</v>
      </c>
      <c r="J474" s="44"/>
      <c r="K474" s="49" t="str">
        <f>Table13[[#This Row],[JUR]]&amp;" "&amp;Table13[[#This Row],[FORMATION]]</f>
        <v>42 33</v>
      </c>
      <c r="L474" s="49">
        <v>42</v>
      </c>
      <c r="M474" s="51">
        <v>33</v>
      </c>
      <c r="N474" s="51">
        <v>0.08</v>
      </c>
    </row>
    <row r="475" spans="1:14">
      <c r="A475" s="34" t="str">
        <f>'2025 Decline Rates Vertical'!$B475&amp;" "&amp;'2025 Decline Rates Vertical'!$C475</f>
        <v>18 10</v>
      </c>
      <c r="B475" s="45">
        <v>18</v>
      </c>
      <c r="C475" s="46">
        <v>10</v>
      </c>
      <c r="D475" s="47">
        <v>0.08</v>
      </c>
      <c r="F475" s="37" t="str">
        <f>'2025 Decline Rates Vertical'!$G475&amp;" "&amp;'2025 Decline Rates Vertical'!$H475</f>
        <v>45 33</v>
      </c>
      <c r="G475" s="45">
        <v>45</v>
      </c>
      <c r="H475" s="47">
        <v>33</v>
      </c>
      <c r="I475" s="47">
        <v>0.21</v>
      </c>
      <c r="J475" s="48"/>
      <c r="K475" s="45" t="str">
        <f>Table13[[#This Row],[JUR]]&amp;" "&amp;Table13[[#This Row],[FORMATION]]</f>
        <v>45 33</v>
      </c>
      <c r="L475" s="45">
        <v>45</v>
      </c>
      <c r="M475" s="47">
        <v>33</v>
      </c>
      <c r="N475" s="47">
        <v>0.08</v>
      </c>
    </row>
    <row r="476" spans="1:14">
      <c r="A476" s="34" t="str">
        <f>'2025 Decline Rates Vertical'!$B476&amp;" "&amp;'2025 Decline Rates Vertical'!$C476</f>
        <v>18 93</v>
      </c>
      <c r="B476" s="49">
        <v>18</v>
      </c>
      <c r="C476" s="50">
        <v>93</v>
      </c>
      <c r="D476" s="51">
        <v>0.42</v>
      </c>
      <c r="F476" s="37" t="str">
        <f>'2025 Decline Rates Vertical'!$G476&amp;" "&amp;'2025 Decline Rates Vertical'!$H476</f>
        <v>46 33</v>
      </c>
      <c r="G476" s="49">
        <v>46</v>
      </c>
      <c r="H476" s="51">
        <v>33</v>
      </c>
      <c r="I476" s="51">
        <v>0.16</v>
      </c>
      <c r="J476" s="44"/>
      <c r="K476" s="49" t="str">
        <f>Table13[[#This Row],[JUR]]&amp;" "&amp;Table13[[#This Row],[FORMATION]]</f>
        <v>46 33</v>
      </c>
      <c r="L476" s="49">
        <v>46</v>
      </c>
      <c r="M476" s="51">
        <v>33</v>
      </c>
      <c r="N476" s="51">
        <v>0.11</v>
      </c>
    </row>
    <row r="477" spans="1:14">
      <c r="A477" s="34" t="str">
        <f>'2025 Decline Rates Vertical'!$B477&amp;" "&amp;'2025 Decline Rates Vertical'!$C477</f>
        <v>18 94</v>
      </c>
      <c r="B477" s="45">
        <v>18</v>
      </c>
      <c r="C477" s="46">
        <v>94</v>
      </c>
      <c r="D477" s="47">
        <v>0.34</v>
      </c>
      <c r="F477" s="37" t="str">
        <f>'2025 Decline Rates Vertical'!$G477&amp;" "&amp;'2025 Decline Rates Vertical'!$H477</f>
        <v>47 33</v>
      </c>
      <c r="G477" s="45">
        <v>47</v>
      </c>
      <c r="H477" s="47">
        <v>33</v>
      </c>
      <c r="I477" s="47">
        <v>0.21</v>
      </c>
      <c r="J477" s="48"/>
      <c r="K477" s="45" t="str">
        <f>Table13[[#This Row],[JUR]]&amp;" "&amp;Table13[[#This Row],[FORMATION]]</f>
        <v>47 33</v>
      </c>
      <c r="L477" s="45">
        <v>47</v>
      </c>
      <c r="M477" s="47">
        <v>33</v>
      </c>
      <c r="N477" s="47">
        <v>0.08</v>
      </c>
    </row>
    <row r="478" spans="1:14">
      <c r="A478" s="34" t="str">
        <f>'2025 Decline Rates Vertical'!$B478&amp;" "&amp;'2025 Decline Rates Vertical'!$C478</f>
        <v>18 95</v>
      </c>
      <c r="B478" s="49">
        <v>18</v>
      </c>
      <c r="C478" s="50">
        <v>95</v>
      </c>
      <c r="D478" s="51">
        <v>0.51</v>
      </c>
      <c r="F478" s="37" t="str">
        <f>'2025 Decline Rates Vertical'!$G478&amp;" "&amp;'2025 Decline Rates Vertical'!$H478</f>
        <v>49 33</v>
      </c>
      <c r="G478" s="49">
        <v>49</v>
      </c>
      <c r="H478" s="51">
        <v>33</v>
      </c>
      <c r="I478" s="51">
        <v>0.16</v>
      </c>
      <c r="J478" s="44"/>
      <c r="K478" s="49" t="str">
        <f>Table13[[#This Row],[JUR]]&amp;" "&amp;Table13[[#This Row],[FORMATION]]</f>
        <v>49 33</v>
      </c>
      <c r="L478" s="49">
        <v>49</v>
      </c>
      <c r="M478" s="51">
        <v>33</v>
      </c>
      <c r="N478" s="51">
        <v>0.11</v>
      </c>
    </row>
    <row r="479" spans="1:14">
      <c r="A479" s="34" t="str">
        <f>'2025 Decline Rates Vertical'!$B479&amp;" "&amp;'2025 Decline Rates Vertical'!$C479</f>
        <v>18 96</v>
      </c>
      <c r="B479" s="45">
        <v>18</v>
      </c>
      <c r="C479" s="46">
        <v>96</v>
      </c>
      <c r="D479" s="47">
        <v>0.7</v>
      </c>
      <c r="F479" s="37" t="str">
        <f>'2025 Decline Rates Vertical'!$G479&amp;" "&amp;'2025 Decline Rates Vertical'!$H479</f>
        <v>1 34</v>
      </c>
      <c r="G479" s="45">
        <v>1</v>
      </c>
      <c r="H479" s="47">
        <v>34</v>
      </c>
      <c r="I479" s="47">
        <v>0.27</v>
      </c>
      <c r="J479" s="48"/>
      <c r="K479" s="45" t="str">
        <f>Table13[[#This Row],[JUR]]&amp;" "&amp;Table13[[#This Row],[FORMATION]]</f>
        <v>1 34</v>
      </c>
      <c r="L479" s="45">
        <v>1</v>
      </c>
      <c r="M479" s="47">
        <v>34</v>
      </c>
      <c r="N479" s="47">
        <v>0.08</v>
      </c>
    </row>
    <row r="480" spans="1:14">
      <c r="A480" s="34" t="str">
        <f>'2025 Decline Rates Vertical'!$B480&amp;" "&amp;'2025 Decline Rates Vertical'!$C480</f>
        <v>18 100</v>
      </c>
      <c r="B480" s="49">
        <v>18</v>
      </c>
      <c r="C480" s="50">
        <v>100</v>
      </c>
      <c r="D480" s="51">
        <v>0</v>
      </c>
      <c r="F480" s="37" t="str">
        <f>'2025 Decline Rates Vertical'!$G480&amp;" "&amp;'2025 Decline Rates Vertical'!$H480</f>
        <v>2 34</v>
      </c>
      <c r="G480" s="49">
        <v>2</v>
      </c>
      <c r="H480" s="51">
        <v>34</v>
      </c>
      <c r="I480" s="51">
        <v>0.19</v>
      </c>
      <c r="J480" s="44"/>
      <c r="K480" s="49" t="str">
        <f>Table13[[#This Row],[JUR]]&amp;" "&amp;Table13[[#This Row],[FORMATION]]</f>
        <v>2 34</v>
      </c>
      <c r="L480" s="49">
        <v>2</v>
      </c>
      <c r="M480" s="51">
        <v>34</v>
      </c>
      <c r="N480" s="51">
        <v>0.05</v>
      </c>
    </row>
    <row r="481" spans="1:14">
      <c r="A481" s="34" t="str">
        <f>'2025 Decline Rates Vertical'!$B481&amp;" "&amp;'2025 Decline Rates Vertical'!$C481</f>
        <v>18 101</v>
      </c>
      <c r="B481" s="45">
        <v>18</v>
      </c>
      <c r="C481" s="46">
        <v>101</v>
      </c>
      <c r="D481" s="47">
        <v>0</v>
      </c>
      <c r="F481" s="37" t="str">
        <f>'2025 Decline Rates Vertical'!$G481&amp;" "&amp;'2025 Decline Rates Vertical'!$H481</f>
        <v>9 34</v>
      </c>
      <c r="G481" s="45">
        <v>9</v>
      </c>
      <c r="H481" s="47">
        <v>34</v>
      </c>
      <c r="I481" s="47">
        <v>0.27</v>
      </c>
      <c r="J481" s="48"/>
      <c r="K481" s="45" t="str">
        <f>Table13[[#This Row],[JUR]]&amp;" "&amp;Table13[[#This Row],[FORMATION]]</f>
        <v>9 34</v>
      </c>
      <c r="L481" s="45">
        <v>9</v>
      </c>
      <c r="M481" s="47">
        <v>34</v>
      </c>
      <c r="N481" s="47">
        <v>0.08</v>
      </c>
    </row>
    <row r="482" spans="1:14">
      <c r="A482" s="34" t="str">
        <f>'2025 Decline Rates Vertical'!$B482&amp;" "&amp;'2025 Decline Rates Vertical'!$C482</f>
        <v>18 109</v>
      </c>
      <c r="B482" s="49">
        <v>18</v>
      </c>
      <c r="C482" s="50">
        <v>109</v>
      </c>
      <c r="D482" s="51">
        <v>0.35</v>
      </c>
      <c r="F482" s="37" t="str">
        <f>'2025 Decline Rates Vertical'!$G482&amp;" "&amp;'2025 Decline Rates Vertical'!$H482</f>
        <v>11 34</v>
      </c>
      <c r="G482" s="49">
        <v>11</v>
      </c>
      <c r="H482" s="51">
        <v>34</v>
      </c>
      <c r="I482" s="51">
        <v>0.27</v>
      </c>
      <c r="J482" s="44"/>
      <c r="K482" s="49" t="str">
        <f>Table13[[#This Row],[JUR]]&amp;" "&amp;Table13[[#This Row],[FORMATION]]</f>
        <v>11 34</v>
      </c>
      <c r="L482" s="49">
        <v>11</v>
      </c>
      <c r="M482" s="51">
        <v>34</v>
      </c>
      <c r="N482" s="51">
        <v>0.08</v>
      </c>
    </row>
    <row r="483" spans="1:14">
      <c r="A483" s="34" t="str">
        <f>'2025 Decline Rates Vertical'!$B483&amp;" "&amp;'2025 Decline Rates Vertical'!$C483</f>
        <v>19 1</v>
      </c>
      <c r="B483" s="45">
        <v>19</v>
      </c>
      <c r="C483" s="46">
        <v>1</v>
      </c>
      <c r="D483" s="47">
        <v>0.3</v>
      </c>
      <c r="F483" s="37" t="str">
        <f>'2025 Decline Rates Vertical'!$G483&amp;" "&amp;'2025 Decline Rates Vertical'!$H483</f>
        <v>12 34</v>
      </c>
      <c r="G483" s="45">
        <v>12</v>
      </c>
      <c r="H483" s="47">
        <v>34</v>
      </c>
      <c r="I483" s="47">
        <v>0.19</v>
      </c>
      <c r="J483" s="48"/>
      <c r="K483" s="45" t="str">
        <f>Table13[[#This Row],[JUR]]&amp;" "&amp;Table13[[#This Row],[FORMATION]]</f>
        <v>12 34</v>
      </c>
      <c r="L483" s="45">
        <v>12</v>
      </c>
      <c r="M483" s="47">
        <v>34</v>
      </c>
      <c r="N483" s="47">
        <v>0.05</v>
      </c>
    </row>
    <row r="484" spans="1:14">
      <c r="A484" s="34" t="str">
        <f>'2025 Decline Rates Vertical'!$B484&amp;" "&amp;'2025 Decline Rates Vertical'!$C484</f>
        <v>19 9</v>
      </c>
      <c r="B484" s="49">
        <v>19</v>
      </c>
      <c r="C484" s="50">
        <v>9</v>
      </c>
      <c r="D484" s="51">
        <v>0.41</v>
      </c>
      <c r="F484" s="37" t="str">
        <f>'2025 Decline Rates Vertical'!$G484&amp;" "&amp;'2025 Decline Rates Vertical'!$H484</f>
        <v>13 34</v>
      </c>
      <c r="G484" s="49">
        <v>13</v>
      </c>
      <c r="H484" s="51">
        <v>34</v>
      </c>
      <c r="I484" s="51">
        <v>0.19</v>
      </c>
      <c r="J484" s="44"/>
      <c r="K484" s="49" t="str">
        <f>Table13[[#This Row],[JUR]]&amp;" "&amp;Table13[[#This Row],[FORMATION]]</f>
        <v>13 34</v>
      </c>
      <c r="L484" s="49">
        <v>13</v>
      </c>
      <c r="M484" s="51">
        <v>34</v>
      </c>
      <c r="N484" s="51">
        <v>0.05</v>
      </c>
    </row>
    <row r="485" spans="1:14">
      <c r="A485" s="34" t="str">
        <f>'2025 Decline Rates Vertical'!$B485&amp;" "&amp;'2025 Decline Rates Vertical'!$C485</f>
        <v>19 10</v>
      </c>
      <c r="B485" s="45">
        <v>19</v>
      </c>
      <c r="C485" s="46">
        <v>10</v>
      </c>
      <c r="D485" s="47">
        <v>0.28999999999999998</v>
      </c>
      <c r="F485" s="37" t="str">
        <f>'2025 Decline Rates Vertical'!$G485&amp;" "&amp;'2025 Decline Rates Vertical'!$H485</f>
        <v>14 34</v>
      </c>
      <c r="G485" s="45">
        <v>14</v>
      </c>
      <c r="H485" s="47">
        <v>34</v>
      </c>
      <c r="I485" s="47">
        <v>0.19</v>
      </c>
      <c r="J485" s="48"/>
      <c r="K485" s="45" t="str">
        <f>Table13[[#This Row],[JUR]]&amp;" "&amp;Table13[[#This Row],[FORMATION]]</f>
        <v>14 34</v>
      </c>
      <c r="L485" s="45">
        <v>14</v>
      </c>
      <c r="M485" s="47">
        <v>34</v>
      </c>
      <c r="N485" s="47">
        <v>0.05</v>
      </c>
    </row>
    <row r="486" spans="1:14">
      <c r="A486" s="34" t="str">
        <f>'2025 Decline Rates Vertical'!$B486&amp;" "&amp;'2025 Decline Rates Vertical'!$C486</f>
        <v>19 14</v>
      </c>
      <c r="B486" s="49">
        <v>19</v>
      </c>
      <c r="C486" s="50">
        <v>14</v>
      </c>
      <c r="D486" s="51">
        <v>0.31</v>
      </c>
      <c r="F486" s="37" t="str">
        <f>'2025 Decline Rates Vertical'!$G486&amp;" "&amp;'2025 Decline Rates Vertical'!$H486</f>
        <v>16 34</v>
      </c>
      <c r="G486" s="49">
        <v>16</v>
      </c>
      <c r="H486" s="51">
        <v>34</v>
      </c>
      <c r="I486" s="51">
        <v>0.19</v>
      </c>
      <c r="J486" s="44"/>
      <c r="K486" s="49" t="str">
        <f>Table13[[#This Row],[JUR]]&amp;" "&amp;Table13[[#This Row],[FORMATION]]</f>
        <v>16 34</v>
      </c>
      <c r="L486" s="49">
        <v>16</v>
      </c>
      <c r="M486" s="51">
        <v>34</v>
      </c>
      <c r="N486" s="51">
        <v>0.05</v>
      </c>
    </row>
    <row r="487" spans="1:14">
      <c r="A487" s="34" t="str">
        <f>'2025 Decline Rates Vertical'!$B487&amp;" "&amp;'2025 Decline Rates Vertical'!$C487</f>
        <v>19 20</v>
      </c>
      <c r="B487" s="45">
        <v>19</v>
      </c>
      <c r="C487" s="46">
        <v>20</v>
      </c>
      <c r="D487" s="47">
        <v>0.44</v>
      </c>
      <c r="F487" s="37" t="str">
        <f>'2025 Decline Rates Vertical'!$G487&amp;" "&amp;'2025 Decline Rates Vertical'!$H487</f>
        <v>17 34</v>
      </c>
      <c r="G487" s="45">
        <v>17</v>
      </c>
      <c r="H487" s="47">
        <v>34</v>
      </c>
      <c r="I487" s="47">
        <v>0.27</v>
      </c>
      <c r="J487" s="48"/>
      <c r="K487" s="45" t="str">
        <f>Table13[[#This Row],[JUR]]&amp;" "&amp;Table13[[#This Row],[FORMATION]]</f>
        <v>17 34</v>
      </c>
      <c r="L487" s="45">
        <v>17</v>
      </c>
      <c r="M487" s="47">
        <v>34</v>
      </c>
      <c r="N487" s="47">
        <v>0.08</v>
      </c>
    </row>
    <row r="488" spans="1:14">
      <c r="A488" s="34" t="str">
        <f>'2025 Decline Rates Vertical'!$B488&amp;" "&amp;'2025 Decline Rates Vertical'!$C488</f>
        <v>19 21</v>
      </c>
      <c r="B488" s="49">
        <v>19</v>
      </c>
      <c r="C488" s="50">
        <v>21</v>
      </c>
      <c r="D488" s="51">
        <v>0.28999999999999998</v>
      </c>
      <c r="F488" s="37" t="str">
        <f>'2025 Decline Rates Vertical'!$G488&amp;" "&amp;'2025 Decline Rates Vertical'!$H488</f>
        <v>19 34</v>
      </c>
      <c r="G488" s="49">
        <v>19</v>
      </c>
      <c r="H488" s="51">
        <v>34</v>
      </c>
      <c r="I488" s="51">
        <v>0.19</v>
      </c>
      <c r="J488" s="44"/>
      <c r="K488" s="49" t="str">
        <f>Table13[[#This Row],[JUR]]&amp;" "&amp;Table13[[#This Row],[FORMATION]]</f>
        <v>19 34</v>
      </c>
      <c r="L488" s="49">
        <v>19</v>
      </c>
      <c r="M488" s="51">
        <v>34</v>
      </c>
      <c r="N488" s="51">
        <v>0.05</v>
      </c>
    </row>
    <row r="489" spans="1:14">
      <c r="A489" s="34" t="str">
        <f>'2025 Decline Rates Vertical'!$B489&amp;" "&amp;'2025 Decline Rates Vertical'!$C489</f>
        <v>19 32</v>
      </c>
      <c r="B489" s="45">
        <v>19</v>
      </c>
      <c r="C489" s="46">
        <v>32</v>
      </c>
      <c r="D489" s="47">
        <v>0.48</v>
      </c>
      <c r="F489" s="37" t="str">
        <f>'2025 Decline Rates Vertical'!$G489&amp;" "&amp;'2025 Decline Rates Vertical'!$H489</f>
        <v>21 34</v>
      </c>
      <c r="G489" s="45">
        <v>21</v>
      </c>
      <c r="H489" s="47">
        <v>34</v>
      </c>
      <c r="I489" s="47">
        <v>0.27</v>
      </c>
      <c r="J489" s="48"/>
      <c r="K489" s="45" t="str">
        <f>Table13[[#This Row],[JUR]]&amp;" "&amp;Table13[[#This Row],[FORMATION]]</f>
        <v>21 34</v>
      </c>
      <c r="L489" s="45">
        <v>21</v>
      </c>
      <c r="M489" s="47">
        <v>34</v>
      </c>
      <c r="N489" s="47">
        <v>0.08</v>
      </c>
    </row>
    <row r="490" spans="1:14">
      <c r="A490" s="34" t="str">
        <f>'2025 Decline Rates Vertical'!$B490&amp;" "&amp;'2025 Decline Rates Vertical'!$C490</f>
        <v>19 33</v>
      </c>
      <c r="B490" s="49">
        <v>19</v>
      </c>
      <c r="C490" s="50">
        <v>33</v>
      </c>
      <c r="D490" s="51">
        <v>0.39</v>
      </c>
      <c r="F490" s="37" t="str">
        <f>'2025 Decline Rates Vertical'!$G490&amp;" "&amp;'2025 Decline Rates Vertical'!$H490</f>
        <v>24 34</v>
      </c>
      <c r="G490" s="49">
        <v>24</v>
      </c>
      <c r="H490" s="51">
        <v>34</v>
      </c>
      <c r="I490" s="51">
        <v>0.27</v>
      </c>
      <c r="J490" s="44"/>
      <c r="K490" s="49" t="str">
        <f>Table13[[#This Row],[JUR]]&amp;" "&amp;Table13[[#This Row],[FORMATION]]</f>
        <v>24 34</v>
      </c>
      <c r="L490" s="49">
        <v>24</v>
      </c>
      <c r="M490" s="51">
        <v>34</v>
      </c>
      <c r="N490" s="51">
        <v>0.08</v>
      </c>
    </row>
    <row r="491" spans="1:14">
      <c r="A491" s="34" t="str">
        <f>'2025 Decline Rates Vertical'!$B491&amp;" "&amp;'2025 Decline Rates Vertical'!$C491</f>
        <v>19 34</v>
      </c>
      <c r="B491" s="45">
        <v>19</v>
      </c>
      <c r="C491" s="46">
        <v>34</v>
      </c>
      <c r="D491" s="47">
        <v>0.53</v>
      </c>
      <c r="F491" s="37" t="str">
        <f>'2025 Decline Rates Vertical'!$G491&amp;" "&amp;'2025 Decline Rates Vertical'!$H491</f>
        <v>29 34</v>
      </c>
      <c r="G491" s="45">
        <v>29</v>
      </c>
      <c r="H491" s="47">
        <v>34</v>
      </c>
      <c r="I491" s="47">
        <v>0.19</v>
      </c>
      <c r="J491" s="48"/>
      <c r="K491" s="45" t="str">
        <f>Table13[[#This Row],[JUR]]&amp;" "&amp;Table13[[#This Row],[FORMATION]]</f>
        <v>29 34</v>
      </c>
      <c r="L491" s="45">
        <v>29</v>
      </c>
      <c r="M491" s="47">
        <v>34</v>
      </c>
      <c r="N491" s="47">
        <v>0.05</v>
      </c>
    </row>
    <row r="492" spans="1:14">
      <c r="A492" s="34" t="str">
        <f>'2025 Decline Rates Vertical'!$B492&amp;" "&amp;'2025 Decline Rates Vertical'!$C492</f>
        <v>19 35</v>
      </c>
      <c r="B492" s="49">
        <v>19</v>
      </c>
      <c r="C492" s="50">
        <v>35</v>
      </c>
      <c r="D492" s="51">
        <v>0.36</v>
      </c>
      <c r="F492" s="37" t="str">
        <f>'2025 Decline Rates Vertical'!$G492&amp;" "&amp;'2025 Decline Rates Vertical'!$H492</f>
        <v>31 34</v>
      </c>
      <c r="G492" s="49">
        <v>31</v>
      </c>
      <c r="H492" s="51">
        <v>34</v>
      </c>
      <c r="I492" s="51">
        <v>0.27</v>
      </c>
      <c r="J492" s="44"/>
      <c r="K492" s="49" t="str">
        <f>Table13[[#This Row],[JUR]]&amp;" "&amp;Table13[[#This Row],[FORMATION]]</f>
        <v>31 34</v>
      </c>
      <c r="L492" s="49">
        <v>31</v>
      </c>
      <c r="M492" s="51">
        <v>34</v>
      </c>
      <c r="N492" s="51">
        <v>0.08</v>
      </c>
    </row>
    <row r="493" spans="1:14">
      <c r="A493" s="34" t="str">
        <f>'2025 Decline Rates Vertical'!$B493&amp;" "&amp;'2025 Decline Rates Vertical'!$C493</f>
        <v>19 36</v>
      </c>
      <c r="B493" s="45">
        <v>19</v>
      </c>
      <c r="C493" s="46">
        <v>36</v>
      </c>
      <c r="D493" s="47">
        <v>0.34</v>
      </c>
      <c r="F493" s="37" t="str">
        <f>'2025 Decline Rates Vertical'!$G493&amp;" "&amp;'2025 Decline Rates Vertical'!$H493</f>
        <v>32 34</v>
      </c>
      <c r="G493" s="45">
        <v>32</v>
      </c>
      <c r="H493" s="47">
        <v>34</v>
      </c>
      <c r="I493" s="47">
        <v>0.19</v>
      </c>
      <c r="J493" s="48"/>
      <c r="K493" s="45" t="str">
        <f>Table13[[#This Row],[JUR]]&amp;" "&amp;Table13[[#This Row],[FORMATION]]</f>
        <v>32 34</v>
      </c>
      <c r="L493" s="45">
        <v>32</v>
      </c>
      <c r="M493" s="47">
        <v>34</v>
      </c>
      <c r="N493" s="47">
        <v>0.05</v>
      </c>
    </row>
    <row r="494" spans="1:14">
      <c r="A494" s="34" t="str">
        <f>'2025 Decline Rates Vertical'!$B494&amp;" "&amp;'2025 Decline Rates Vertical'!$C494</f>
        <v>19 37</v>
      </c>
      <c r="B494" s="49">
        <v>19</v>
      </c>
      <c r="C494" s="50">
        <v>37</v>
      </c>
      <c r="D494" s="51">
        <v>0.5</v>
      </c>
      <c r="F494" s="37" t="str">
        <f>'2025 Decline Rates Vertical'!$G494&amp;" "&amp;'2025 Decline Rates Vertical'!$H494</f>
        <v>33 34</v>
      </c>
      <c r="G494" s="49">
        <v>33</v>
      </c>
      <c r="H494" s="51">
        <v>34</v>
      </c>
      <c r="I494" s="51">
        <v>0.19</v>
      </c>
      <c r="J494" s="44"/>
      <c r="K494" s="49" t="str">
        <f>Table13[[#This Row],[JUR]]&amp;" "&amp;Table13[[#This Row],[FORMATION]]</f>
        <v>33 34</v>
      </c>
      <c r="L494" s="49">
        <v>33</v>
      </c>
      <c r="M494" s="51">
        <v>34</v>
      </c>
      <c r="N494" s="51">
        <v>0.05</v>
      </c>
    </row>
    <row r="495" spans="1:14">
      <c r="A495" s="34" t="str">
        <f>'2025 Decline Rates Vertical'!$B495&amp;" "&amp;'2025 Decline Rates Vertical'!$C495</f>
        <v>19 38</v>
      </c>
      <c r="B495" s="45">
        <v>19</v>
      </c>
      <c r="C495" s="46">
        <v>38</v>
      </c>
      <c r="D495" s="47">
        <v>0.4</v>
      </c>
      <c r="F495" s="37" t="str">
        <f>'2025 Decline Rates Vertical'!$G495&amp;" "&amp;'2025 Decline Rates Vertical'!$H495</f>
        <v>36 34</v>
      </c>
      <c r="G495" s="45">
        <v>36</v>
      </c>
      <c r="H495" s="47">
        <v>34</v>
      </c>
      <c r="I495" s="47">
        <v>0.19</v>
      </c>
      <c r="J495" s="48"/>
      <c r="K495" s="45" t="str">
        <f>Table13[[#This Row],[JUR]]&amp;" "&amp;Table13[[#This Row],[FORMATION]]</f>
        <v>36 34</v>
      </c>
      <c r="L495" s="45">
        <v>36</v>
      </c>
      <c r="M495" s="47">
        <v>34</v>
      </c>
      <c r="N495" s="47">
        <v>0.05</v>
      </c>
    </row>
    <row r="496" spans="1:14">
      <c r="A496" s="34" t="str">
        <f>'2025 Decline Rates Vertical'!$B496&amp;" "&amp;'2025 Decline Rates Vertical'!$C496</f>
        <v>19 39</v>
      </c>
      <c r="B496" s="49">
        <v>19</v>
      </c>
      <c r="C496" s="50">
        <v>39</v>
      </c>
      <c r="D496" s="51">
        <v>0.31</v>
      </c>
      <c r="F496" s="37" t="str">
        <f>'2025 Decline Rates Vertical'!$G496&amp;" "&amp;'2025 Decline Rates Vertical'!$H496</f>
        <v>38 34</v>
      </c>
      <c r="G496" s="49">
        <v>38</v>
      </c>
      <c r="H496" s="51">
        <v>34</v>
      </c>
      <c r="I496" s="51">
        <v>0.19</v>
      </c>
      <c r="J496" s="44"/>
      <c r="K496" s="49" t="str">
        <f>Table13[[#This Row],[JUR]]&amp;" "&amp;Table13[[#This Row],[FORMATION]]</f>
        <v>38 34</v>
      </c>
      <c r="L496" s="49">
        <v>38</v>
      </c>
      <c r="M496" s="51">
        <v>34</v>
      </c>
      <c r="N496" s="51">
        <v>0.05</v>
      </c>
    </row>
    <row r="497" spans="1:14">
      <c r="A497" s="34" t="str">
        <f>'2025 Decline Rates Vertical'!$B497&amp;" "&amp;'2025 Decline Rates Vertical'!$C497</f>
        <v>19 40</v>
      </c>
      <c r="B497" s="45">
        <v>19</v>
      </c>
      <c r="C497" s="46">
        <v>40</v>
      </c>
      <c r="D497" s="47">
        <v>0.36</v>
      </c>
      <c r="F497" s="37" t="str">
        <f>'2025 Decline Rates Vertical'!$G497&amp;" "&amp;'2025 Decline Rates Vertical'!$H497</f>
        <v>39 34</v>
      </c>
      <c r="G497" s="45">
        <v>39</v>
      </c>
      <c r="H497" s="47">
        <v>34</v>
      </c>
      <c r="I497" s="47">
        <v>0.19</v>
      </c>
      <c r="J497" s="48"/>
      <c r="K497" s="45" t="str">
        <f>Table13[[#This Row],[JUR]]&amp;" "&amp;Table13[[#This Row],[FORMATION]]</f>
        <v>39 34</v>
      </c>
      <c r="L497" s="45">
        <v>39</v>
      </c>
      <c r="M497" s="47">
        <v>34</v>
      </c>
      <c r="N497" s="47">
        <v>0.05</v>
      </c>
    </row>
    <row r="498" spans="1:14">
      <c r="A498" s="34" t="str">
        <f>'2025 Decline Rates Vertical'!$B498&amp;" "&amp;'2025 Decline Rates Vertical'!$C498</f>
        <v>19 93</v>
      </c>
      <c r="B498" s="49">
        <v>19</v>
      </c>
      <c r="C498" s="50">
        <v>93</v>
      </c>
      <c r="D498" s="51">
        <v>0.42</v>
      </c>
      <c r="F498" s="37" t="str">
        <f>'2025 Decline Rates Vertical'!$G498&amp;" "&amp;'2025 Decline Rates Vertical'!$H498</f>
        <v>42 34</v>
      </c>
      <c r="G498" s="49">
        <v>42</v>
      </c>
      <c r="H498" s="51">
        <v>34</v>
      </c>
      <c r="I498" s="51">
        <v>0.19</v>
      </c>
      <c r="J498" s="44"/>
      <c r="K498" s="49" t="str">
        <f>Table13[[#This Row],[JUR]]&amp;" "&amp;Table13[[#This Row],[FORMATION]]</f>
        <v>42 34</v>
      </c>
      <c r="L498" s="49">
        <v>42</v>
      </c>
      <c r="M498" s="51">
        <v>34</v>
      </c>
      <c r="N498" s="51">
        <v>0.05</v>
      </c>
    </row>
    <row r="499" spans="1:14">
      <c r="A499" s="34" t="str">
        <f>'2025 Decline Rates Vertical'!$B499&amp;" "&amp;'2025 Decline Rates Vertical'!$C499</f>
        <v>19 94</v>
      </c>
      <c r="B499" s="45">
        <v>19</v>
      </c>
      <c r="C499" s="46">
        <v>94</v>
      </c>
      <c r="D499" s="47">
        <v>0.34</v>
      </c>
      <c r="F499" s="37" t="str">
        <f>'2025 Decline Rates Vertical'!$G499&amp;" "&amp;'2025 Decline Rates Vertical'!$H499</f>
        <v>45 34</v>
      </c>
      <c r="G499" s="45">
        <v>45</v>
      </c>
      <c r="H499" s="47">
        <v>34</v>
      </c>
      <c r="I499" s="47">
        <v>0.19</v>
      </c>
      <c r="J499" s="48"/>
      <c r="K499" s="45" t="str">
        <f>Table13[[#This Row],[JUR]]&amp;" "&amp;Table13[[#This Row],[FORMATION]]</f>
        <v>45 34</v>
      </c>
      <c r="L499" s="45">
        <v>45</v>
      </c>
      <c r="M499" s="47">
        <v>34</v>
      </c>
      <c r="N499" s="47">
        <v>0.05</v>
      </c>
    </row>
    <row r="500" spans="1:14">
      <c r="A500" s="34" t="str">
        <f>'2025 Decline Rates Vertical'!$B500&amp;" "&amp;'2025 Decline Rates Vertical'!$C500</f>
        <v>19 95</v>
      </c>
      <c r="B500" s="49">
        <v>19</v>
      </c>
      <c r="C500" s="50">
        <v>95</v>
      </c>
      <c r="D500" s="51">
        <v>0.51</v>
      </c>
      <c r="F500" s="37" t="str">
        <f>'2025 Decline Rates Vertical'!$G500&amp;" "&amp;'2025 Decline Rates Vertical'!$H500</f>
        <v>46 34</v>
      </c>
      <c r="G500" s="49">
        <v>46</v>
      </c>
      <c r="H500" s="51">
        <v>34</v>
      </c>
      <c r="I500" s="51">
        <v>0.27</v>
      </c>
      <c r="J500" s="44"/>
      <c r="K500" s="49" t="str">
        <f>Table13[[#This Row],[JUR]]&amp;" "&amp;Table13[[#This Row],[FORMATION]]</f>
        <v>46 34</v>
      </c>
      <c r="L500" s="49">
        <v>46</v>
      </c>
      <c r="M500" s="51">
        <v>34</v>
      </c>
      <c r="N500" s="51">
        <v>0.08</v>
      </c>
    </row>
    <row r="501" spans="1:14">
      <c r="A501" s="34" t="str">
        <f>'2025 Decline Rates Vertical'!$B501&amp;" "&amp;'2025 Decline Rates Vertical'!$C501</f>
        <v>19 96</v>
      </c>
      <c r="B501" s="45">
        <v>19</v>
      </c>
      <c r="C501" s="46">
        <v>96</v>
      </c>
      <c r="D501" s="47">
        <v>0.7</v>
      </c>
      <c r="F501" s="37" t="str">
        <f>'2025 Decline Rates Vertical'!$G501&amp;" "&amp;'2025 Decline Rates Vertical'!$H501</f>
        <v>47 34</v>
      </c>
      <c r="G501" s="45">
        <v>47</v>
      </c>
      <c r="H501" s="47">
        <v>34</v>
      </c>
      <c r="I501" s="47">
        <v>0.19</v>
      </c>
      <c r="J501" s="48"/>
      <c r="K501" s="45" t="str">
        <f>Table13[[#This Row],[JUR]]&amp;" "&amp;Table13[[#This Row],[FORMATION]]</f>
        <v>47 34</v>
      </c>
      <c r="L501" s="45">
        <v>47</v>
      </c>
      <c r="M501" s="47">
        <v>34</v>
      </c>
      <c r="N501" s="47">
        <v>0.05</v>
      </c>
    </row>
    <row r="502" spans="1:14">
      <c r="A502" s="34" t="str">
        <f>'2025 Decline Rates Vertical'!$B502&amp;" "&amp;'2025 Decline Rates Vertical'!$C502</f>
        <v>19 100</v>
      </c>
      <c r="B502" s="49">
        <v>19</v>
      </c>
      <c r="C502" s="50">
        <v>100</v>
      </c>
      <c r="D502" s="51">
        <v>0</v>
      </c>
      <c r="F502" s="37" t="str">
        <f>'2025 Decline Rates Vertical'!$G502&amp;" "&amp;'2025 Decline Rates Vertical'!$H502</f>
        <v>49 34</v>
      </c>
      <c r="G502" s="49">
        <v>49</v>
      </c>
      <c r="H502" s="51">
        <v>34</v>
      </c>
      <c r="I502" s="51">
        <v>0.27</v>
      </c>
      <c r="J502" s="44"/>
      <c r="K502" s="49" t="str">
        <f>Table13[[#This Row],[JUR]]&amp;" "&amp;Table13[[#This Row],[FORMATION]]</f>
        <v>49 34</v>
      </c>
      <c r="L502" s="49">
        <v>49</v>
      </c>
      <c r="M502" s="51">
        <v>34</v>
      </c>
      <c r="N502" s="51">
        <v>0.08</v>
      </c>
    </row>
    <row r="503" spans="1:14">
      <c r="A503" s="34" t="str">
        <f>'2025 Decline Rates Vertical'!$B503&amp;" "&amp;'2025 Decline Rates Vertical'!$C503</f>
        <v>19 101</v>
      </c>
      <c r="B503" s="45">
        <v>19</v>
      </c>
      <c r="C503" s="46">
        <v>101</v>
      </c>
      <c r="D503" s="47">
        <v>0</v>
      </c>
      <c r="F503" s="37" t="str">
        <f>'2025 Decline Rates Vertical'!$G503&amp;" "&amp;'2025 Decline Rates Vertical'!$H503</f>
        <v>2 35</v>
      </c>
      <c r="G503" s="45">
        <v>2</v>
      </c>
      <c r="H503" s="47">
        <v>35</v>
      </c>
      <c r="I503" s="47">
        <v>0.19</v>
      </c>
      <c r="J503" s="48"/>
      <c r="K503" s="45" t="str">
        <f>Table13[[#This Row],[JUR]]&amp;" "&amp;Table13[[#This Row],[FORMATION]]</f>
        <v>2 35</v>
      </c>
      <c r="L503" s="45">
        <v>2</v>
      </c>
      <c r="M503" s="47">
        <v>35</v>
      </c>
      <c r="N503" s="47">
        <v>0.11</v>
      </c>
    </row>
    <row r="504" spans="1:14">
      <c r="A504" s="34" t="str">
        <f>'2025 Decline Rates Vertical'!$B504&amp;" "&amp;'2025 Decline Rates Vertical'!$C504</f>
        <v>20 3</v>
      </c>
      <c r="B504" s="49">
        <v>20</v>
      </c>
      <c r="C504" s="50">
        <v>3</v>
      </c>
      <c r="D504" s="51">
        <v>0.23</v>
      </c>
      <c r="F504" s="37" t="str">
        <f>'2025 Decline Rates Vertical'!$G504&amp;" "&amp;'2025 Decline Rates Vertical'!$H504</f>
        <v>12 35</v>
      </c>
      <c r="G504" s="49">
        <v>12</v>
      </c>
      <c r="H504" s="51">
        <v>35</v>
      </c>
      <c r="I504" s="51">
        <v>0.19</v>
      </c>
      <c r="J504" s="44"/>
      <c r="K504" s="49" t="str">
        <f>Table13[[#This Row],[JUR]]&amp;" "&amp;Table13[[#This Row],[FORMATION]]</f>
        <v>12 35</v>
      </c>
      <c r="L504" s="49">
        <v>12</v>
      </c>
      <c r="M504" s="51">
        <v>35</v>
      </c>
      <c r="N504" s="51">
        <v>0.11</v>
      </c>
    </row>
    <row r="505" spans="1:14">
      <c r="A505" s="34" t="str">
        <f>'2025 Decline Rates Vertical'!$B505&amp;" "&amp;'2025 Decline Rates Vertical'!$C505</f>
        <v>20 4</v>
      </c>
      <c r="B505" s="45">
        <v>20</v>
      </c>
      <c r="C505" s="46">
        <v>4</v>
      </c>
      <c r="D505" s="47">
        <v>0.31</v>
      </c>
      <c r="F505" s="37" t="str">
        <f>'2025 Decline Rates Vertical'!$G505&amp;" "&amp;'2025 Decline Rates Vertical'!$H505</f>
        <v>13 35</v>
      </c>
      <c r="G505" s="45">
        <v>13</v>
      </c>
      <c r="H505" s="47">
        <v>35</v>
      </c>
      <c r="I505" s="47">
        <v>0.19</v>
      </c>
      <c r="J505" s="48"/>
      <c r="K505" s="45" t="str">
        <f>Table13[[#This Row],[JUR]]&amp;" "&amp;Table13[[#This Row],[FORMATION]]</f>
        <v>13 35</v>
      </c>
      <c r="L505" s="45">
        <v>13</v>
      </c>
      <c r="M505" s="47">
        <v>35</v>
      </c>
      <c r="N505" s="47">
        <v>0.11</v>
      </c>
    </row>
    <row r="506" spans="1:14">
      <c r="A506" s="34" t="str">
        <f>'2025 Decline Rates Vertical'!$B506&amp;" "&amp;'2025 Decline Rates Vertical'!$C506</f>
        <v>20 8</v>
      </c>
      <c r="B506" s="49">
        <v>20</v>
      </c>
      <c r="C506" s="50">
        <v>8</v>
      </c>
      <c r="D506" s="51">
        <v>0.23</v>
      </c>
      <c r="F506" s="37" t="str">
        <f>'2025 Decline Rates Vertical'!$G506&amp;" "&amp;'2025 Decline Rates Vertical'!$H506</f>
        <v>14 35</v>
      </c>
      <c r="G506" s="49">
        <v>14</v>
      </c>
      <c r="H506" s="51">
        <v>35</v>
      </c>
      <c r="I506" s="51">
        <v>0.19</v>
      </c>
      <c r="J506" s="44"/>
      <c r="K506" s="49" t="str">
        <f>Table13[[#This Row],[JUR]]&amp;" "&amp;Table13[[#This Row],[FORMATION]]</f>
        <v>14 35</v>
      </c>
      <c r="L506" s="49">
        <v>14</v>
      </c>
      <c r="M506" s="51">
        <v>35</v>
      </c>
      <c r="N506" s="51">
        <v>0.11</v>
      </c>
    </row>
    <row r="507" spans="1:14">
      <c r="A507" s="34" t="str">
        <f>'2025 Decline Rates Vertical'!$B507&amp;" "&amp;'2025 Decline Rates Vertical'!$C507</f>
        <v>20 9</v>
      </c>
      <c r="B507" s="45">
        <v>20</v>
      </c>
      <c r="C507" s="46">
        <v>9</v>
      </c>
      <c r="D507" s="47">
        <v>0.33</v>
      </c>
      <c r="F507" s="37" t="str">
        <f>'2025 Decline Rates Vertical'!$G507&amp;" "&amp;'2025 Decline Rates Vertical'!$H507</f>
        <v>16 35</v>
      </c>
      <c r="G507" s="45">
        <v>16</v>
      </c>
      <c r="H507" s="47">
        <v>35</v>
      </c>
      <c r="I507" s="47">
        <v>0.19</v>
      </c>
      <c r="J507" s="48"/>
      <c r="K507" s="45" t="str">
        <f>Table13[[#This Row],[JUR]]&amp;" "&amp;Table13[[#This Row],[FORMATION]]</f>
        <v>16 35</v>
      </c>
      <c r="L507" s="45">
        <v>16</v>
      </c>
      <c r="M507" s="47">
        <v>35</v>
      </c>
      <c r="N507" s="47">
        <v>0.11</v>
      </c>
    </row>
    <row r="508" spans="1:14">
      <c r="A508" s="34" t="str">
        <f>'2025 Decline Rates Vertical'!$B508&amp;" "&amp;'2025 Decline Rates Vertical'!$C508</f>
        <v>20 10</v>
      </c>
      <c r="B508" s="49">
        <v>20</v>
      </c>
      <c r="C508" s="50">
        <v>10</v>
      </c>
      <c r="D508" s="51">
        <v>0.19</v>
      </c>
      <c r="F508" s="37" t="str">
        <f>'2025 Decline Rates Vertical'!$G508&amp;" "&amp;'2025 Decline Rates Vertical'!$H508</f>
        <v>19 35</v>
      </c>
      <c r="G508" s="49">
        <v>19</v>
      </c>
      <c r="H508" s="51">
        <v>35</v>
      </c>
      <c r="I508" s="51">
        <v>0.19</v>
      </c>
      <c r="J508" s="44"/>
      <c r="K508" s="49" t="str">
        <f>Table13[[#This Row],[JUR]]&amp;" "&amp;Table13[[#This Row],[FORMATION]]</f>
        <v>19 35</v>
      </c>
      <c r="L508" s="49">
        <v>19</v>
      </c>
      <c r="M508" s="51">
        <v>35</v>
      </c>
      <c r="N508" s="51">
        <v>0.11</v>
      </c>
    </row>
    <row r="509" spans="1:14">
      <c r="A509" s="34" t="str">
        <f>'2025 Decline Rates Vertical'!$B509&amp;" "&amp;'2025 Decline Rates Vertical'!$C509</f>
        <v>20 18</v>
      </c>
      <c r="B509" s="45">
        <v>20</v>
      </c>
      <c r="C509" s="46">
        <v>18</v>
      </c>
      <c r="D509" s="47">
        <v>0.28999999999999998</v>
      </c>
      <c r="F509" s="37" t="str">
        <f>'2025 Decline Rates Vertical'!$G509&amp;" "&amp;'2025 Decline Rates Vertical'!$H509</f>
        <v>29 35</v>
      </c>
      <c r="G509" s="45">
        <v>29</v>
      </c>
      <c r="H509" s="47">
        <v>35</v>
      </c>
      <c r="I509" s="47">
        <v>0.19</v>
      </c>
      <c r="J509" s="48"/>
      <c r="K509" s="45" t="str">
        <f>Table13[[#This Row],[JUR]]&amp;" "&amp;Table13[[#This Row],[FORMATION]]</f>
        <v>29 35</v>
      </c>
      <c r="L509" s="45">
        <v>29</v>
      </c>
      <c r="M509" s="47">
        <v>35</v>
      </c>
      <c r="N509" s="47">
        <v>0.11</v>
      </c>
    </row>
    <row r="510" spans="1:14">
      <c r="A510" s="34" t="str">
        <f>'2025 Decline Rates Vertical'!$B510&amp;" "&amp;'2025 Decline Rates Vertical'!$C510</f>
        <v>20 27</v>
      </c>
      <c r="B510" s="49">
        <v>20</v>
      </c>
      <c r="C510" s="50">
        <v>27</v>
      </c>
      <c r="D510" s="51">
        <v>0.21</v>
      </c>
      <c r="F510" s="37" t="str">
        <f>'2025 Decline Rates Vertical'!$G510&amp;" "&amp;'2025 Decline Rates Vertical'!$H510</f>
        <v>32 35</v>
      </c>
      <c r="G510" s="49">
        <v>32</v>
      </c>
      <c r="H510" s="51">
        <v>35</v>
      </c>
      <c r="I510" s="51">
        <v>0.19</v>
      </c>
      <c r="J510" s="44"/>
      <c r="K510" s="49" t="str">
        <f>Table13[[#This Row],[JUR]]&amp;" "&amp;Table13[[#This Row],[FORMATION]]</f>
        <v>32 35</v>
      </c>
      <c r="L510" s="49">
        <v>32</v>
      </c>
      <c r="M510" s="51">
        <v>35</v>
      </c>
      <c r="N510" s="51">
        <v>0.11</v>
      </c>
    </row>
    <row r="511" spans="1:14">
      <c r="A511" s="34" t="str">
        <f>'2025 Decline Rates Vertical'!$B511&amp;" "&amp;'2025 Decline Rates Vertical'!$C511</f>
        <v>20 28</v>
      </c>
      <c r="B511" s="45">
        <v>20</v>
      </c>
      <c r="C511" s="46">
        <v>28</v>
      </c>
      <c r="D511" s="47">
        <v>0.3</v>
      </c>
      <c r="F511" s="37" t="str">
        <f>'2025 Decline Rates Vertical'!$G511&amp;" "&amp;'2025 Decline Rates Vertical'!$H511</f>
        <v>33 35</v>
      </c>
      <c r="G511" s="45">
        <v>33</v>
      </c>
      <c r="H511" s="47">
        <v>35</v>
      </c>
      <c r="I511" s="47">
        <v>0.19</v>
      </c>
      <c r="J511" s="48"/>
      <c r="K511" s="45" t="str">
        <f>Table13[[#This Row],[JUR]]&amp;" "&amp;Table13[[#This Row],[FORMATION]]</f>
        <v>33 35</v>
      </c>
      <c r="L511" s="45">
        <v>33</v>
      </c>
      <c r="M511" s="47">
        <v>35</v>
      </c>
      <c r="N511" s="47">
        <v>0.11</v>
      </c>
    </row>
    <row r="512" spans="1:14">
      <c r="A512" s="34" t="str">
        <f>'2025 Decline Rates Vertical'!$B512&amp;" "&amp;'2025 Decline Rates Vertical'!$C512</f>
        <v>20 29</v>
      </c>
      <c r="B512" s="49">
        <v>20</v>
      </c>
      <c r="C512" s="50">
        <v>29</v>
      </c>
      <c r="D512" s="51">
        <v>0.31</v>
      </c>
      <c r="F512" s="37" t="str">
        <f>'2025 Decline Rates Vertical'!$G512&amp;" "&amp;'2025 Decline Rates Vertical'!$H512</f>
        <v>36 35</v>
      </c>
      <c r="G512" s="49">
        <v>36</v>
      </c>
      <c r="H512" s="51">
        <v>35</v>
      </c>
      <c r="I512" s="51">
        <v>0.19</v>
      </c>
      <c r="J512" s="44"/>
      <c r="K512" s="49" t="str">
        <f>Table13[[#This Row],[JUR]]&amp;" "&amp;Table13[[#This Row],[FORMATION]]</f>
        <v>36 35</v>
      </c>
      <c r="L512" s="49">
        <v>36</v>
      </c>
      <c r="M512" s="51">
        <v>35</v>
      </c>
      <c r="N512" s="51">
        <v>0.11</v>
      </c>
    </row>
    <row r="513" spans="1:14">
      <c r="A513" s="34" t="str">
        <f>'2025 Decline Rates Vertical'!$B513&amp;" "&amp;'2025 Decline Rates Vertical'!$C513</f>
        <v>20 31</v>
      </c>
      <c r="B513" s="45">
        <v>20</v>
      </c>
      <c r="C513" s="46">
        <v>31</v>
      </c>
      <c r="D513" s="47">
        <v>0.27</v>
      </c>
      <c r="F513" s="37" t="str">
        <f>'2025 Decline Rates Vertical'!$G513&amp;" "&amp;'2025 Decline Rates Vertical'!$H513</f>
        <v>38 35</v>
      </c>
      <c r="G513" s="45">
        <v>38</v>
      </c>
      <c r="H513" s="47">
        <v>35</v>
      </c>
      <c r="I513" s="47">
        <v>0.19</v>
      </c>
      <c r="J513" s="48"/>
      <c r="K513" s="45" t="str">
        <f>Table13[[#This Row],[JUR]]&amp;" "&amp;Table13[[#This Row],[FORMATION]]</f>
        <v>38 35</v>
      </c>
      <c r="L513" s="45">
        <v>38</v>
      </c>
      <c r="M513" s="47">
        <v>35</v>
      </c>
      <c r="N513" s="47">
        <v>0.11</v>
      </c>
    </row>
    <row r="514" spans="1:14">
      <c r="A514" s="34" t="str">
        <f>'2025 Decline Rates Vertical'!$B514&amp;" "&amp;'2025 Decline Rates Vertical'!$C514</f>
        <v>20 86</v>
      </c>
      <c r="B514" s="49">
        <v>20</v>
      </c>
      <c r="C514" s="50">
        <v>86</v>
      </c>
      <c r="D514" s="51">
        <v>0.19</v>
      </c>
      <c r="F514" s="37" t="str">
        <f>'2025 Decline Rates Vertical'!$G514&amp;" "&amp;'2025 Decline Rates Vertical'!$H514</f>
        <v>39 35</v>
      </c>
      <c r="G514" s="49">
        <v>39</v>
      </c>
      <c r="H514" s="51">
        <v>35</v>
      </c>
      <c r="I514" s="51">
        <v>0.19</v>
      </c>
      <c r="J514" s="44"/>
      <c r="K514" s="49" t="str">
        <f>Table13[[#This Row],[JUR]]&amp;" "&amp;Table13[[#This Row],[FORMATION]]</f>
        <v>39 35</v>
      </c>
      <c r="L514" s="49">
        <v>39</v>
      </c>
      <c r="M514" s="51">
        <v>35</v>
      </c>
      <c r="N514" s="51">
        <v>0.11</v>
      </c>
    </row>
    <row r="515" spans="1:14">
      <c r="A515" s="34" t="str">
        <f>'2025 Decline Rates Vertical'!$B515&amp;" "&amp;'2025 Decline Rates Vertical'!$C515</f>
        <v>20 93</v>
      </c>
      <c r="B515" s="45">
        <v>20</v>
      </c>
      <c r="C515" s="46">
        <v>93</v>
      </c>
      <c r="D515" s="47">
        <v>0.42</v>
      </c>
      <c r="F515" s="37" t="str">
        <f>'2025 Decline Rates Vertical'!$G515&amp;" "&amp;'2025 Decline Rates Vertical'!$H515</f>
        <v>42 35</v>
      </c>
      <c r="G515" s="45">
        <v>42</v>
      </c>
      <c r="H515" s="47">
        <v>35</v>
      </c>
      <c r="I515" s="47">
        <v>0.19</v>
      </c>
      <c r="J515" s="48"/>
      <c r="K515" s="45" t="str">
        <f>Table13[[#This Row],[JUR]]&amp;" "&amp;Table13[[#This Row],[FORMATION]]</f>
        <v>42 35</v>
      </c>
      <c r="L515" s="45">
        <v>42</v>
      </c>
      <c r="M515" s="47">
        <v>35</v>
      </c>
      <c r="N515" s="47">
        <v>0.11</v>
      </c>
    </row>
    <row r="516" spans="1:14">
      <c r="A516" s="34" t="str">
        <f>'2025 Decline Rates Vertical'!$B516&amp;" "&amp;'2025 Decline Rates Vertical'!$C516</f>
        <v>20 94</v>
      </c>
      <c r="B516" s="49">
        <v>20</v>
      </c>
      <c r="C516" s="50">
        <v>94</v>
      </c>
      <c r="D516" s="51">
        <v>0.34</v>
      </c>
      <c r="F516" s="37" t="str">
        <f>'2025 Decline Rates Vertical'!$G516&amp;" "&amp;'2025 Decline Rates Vertical'!$H516</f>
        <v>45 35</v>
      </c>
      <c r="G516" s="49">
        <v>45</v>
      </c>
      <c r="H516" s="51">
        <v>35</v>
      </c>
      <c r="I516" s="51">
        <v>0.19</v>
      </c>
      <c r="J516" s="44"/>
      <c r="K516" s="49" t="str">
        <f>Table13[[#This Row],[JUR]]&amp;" "&amp;Table13[[#This Row],[FORMATION]]</f>
        <v>45 35</v>
      </c>
      <c r="L516" s="49">
        <v>45</v>
      </c>
      <c r="M516" s="51">
        <v>35</v>
      </c>
      <c r="N516" s="51">
        <v>0.11</v>
      </c>
    </row>
    <row r="517" spans="1:14">
      <c r="A517" s="34" t="str">
        <f>'2025 Decline Rates Vertical'!$B517&amp;" "&amp;'2025 Decline Rates Vertical'!$C517</f>
        <v>20 95</v>
      </c>
      <c r="B517" s="45">
        <v>20</v>
      </c>
      <c r="C517" s="46">
        <v>95</v>
      </c>
      <c r="D517" s="47">
        <v>0.51</v>
      </c>
      <c r="F517" s="37" t="str">
        <f>'2025 Decline Rates Vertical'!$G517&amp;" "&amp;'2025 Decline Rates Vertical'!$H517</f>
        <v>47 35</v>
      </c>
      <c r="G517" s="45">
        <v>47</v>
      </c>
      <c r="H517" s="47">
        <v>35</v>
      </c>
      <c r="I517" s="47">
        <v>0.19</v>
      </c>
      <c r="J517" s="48"/>
      <c r="K517" s="45" t="str">
        <f>Table13[[#This Row],[JUR]]&amp;" "&amp;Table13[[#This Row],[FORMATION]]</f>
        <v>47 35</v>
      </c>
      <c r="L517" s="45">
        <v>47</v>
      </c>
      <c r="M517" s="47">
        <v>35</v>
      </c>
      <c r="N517" s="47">
        <v>0.11</v>
      </c>
    </row>
    <row r="518" spans="1:14">
      <c r="A518" s="34" t="str">
        <f>'2025 Decline Rates Vertical'!$B518&amp;" "&amp;'2025 Decline Rates Vertical'!$C518</f>
        <v>20 96</v>
      </c>
      <c r="B518" s="49">
        <v>20</v>
      </c>
      <c r="C518" s="50">
        <v>96</v>
      </c>
      <c r="D518" s="51">
        <v>0.7</v>
      </c>
      <c r="F518" s="37" t="str">
        <f>'2025 Decline Rates Vertical'!$G518&amp;" "&amp;'2025 Decline Rates Vertical'!$H518</f>
        <v>2 36</v>
      </c>
      <c r="G518" s="49">
        <v>2</v>
      </c>
      <c r="H518" s="51">
        <v>36</v>
      </c>
      <c r="I518" s="51">
        <v>0.18</v>
      </c>
      <c r="J518" s="44"/>
      <c r="K518" s="49" t="str">
        <f>Table13[[#This Row],[JUR]]&amp;" "&amp;Table13[[#This Row],[FORMATION]]</f>
        <v>2 36</v>
      </c>
      <c r="L518" s="49">
        <v>2</v>
      </c>
      <c r="M518" s="51">
        <v>36</v>
      </c>
      <c r="N518" s="51">
        <v>0.11</v>
      </c>
    </row>
    <row r="519" spans="1:14">
      <c r="A519" s="34" t="str">
        <f>'2025 Decline Rates Vertical'!$B519&amp;" "&amp;'2025 Decline Rates Vertical'!$C519</f>
        <v>20 100</v>
      </c>
      <c r="B519" s="45">
        <v>20</v>
      </c>
      <c r="C519" s="46">
        <v>100</v>
      </c>
      <c r="D519" s="47">
        <v>0</v>
      </c>
      <c r="F519" s="37" t="str">
        <f>'2025 Decline Rates Vertical'!$G519&amp;" "&amp;'2025 Decline Rates Vertical'!$H519</f>
        <v>12 36</v>
      </c>
      <c r="G519" s="45">
        <v>12</v>
      </c>
      <c r="H519" s="47">
        <v>36</v>
      </c>
      <c r="I519" s="47">
        <v>0.18</v>
      </c>
      <c r="J519" s="48"/>
      <c r="K519" s="45" t="str">
        <f>Table13[[#This Row],[JUR]]&amp;" "&amp;Table13[[#This Row],[FORMATION]]</f>
        <v>12 36</v>
      </c>
      <c r="L519" s="45">
        <v>12</v>
      </c>
      <c r="M519" s="47">
        <v>36</v>
      </c>
      <c r="N519" s="47">
        <v>0.11</v>
      </c>
    </row>
    <row r="520" spans="1:14">
      <c r="A520" s="34" t="str">
        <f>'2025 Decline Rates Vertical'!$B520&amp;" "&amp;'2025 Decline Rates Vertical'!$C520</f>
        <v>20 101</v>
      </c>
      <c r="B520" s="49">
        <v>20</v>
      </c>
      <c r="C520" s="50">
        <v>101</v>
      </c>
      <c r="D520" s="51">
        <v>0</v>
      </c>
      <c r="F520" s="37" t="str">
        <f>'2025 Decline Rates Vertical'!$G520&amp;" "&amp;'2025 Decline Rates Vertical'!$H520</f>
        <v>13 36</v>
      </c>
      <c r="G520" s="49">
        <v>13</v>
      </c>
      <c r="H520" s="51">
        <v>36</v>
      </c>
      <c r="I520" s="51">
        <v>0.18</v>
      </c>
      <c r="J520" s="44"/>
      <c r="K520" s="49" t="str">
        <f>Table13[[#This Row],[JUR]]&amp;" "&amp;Table13[[#This Row],[FORMATION]]</f>
        <v>13 36</v>
      </c>
      <c r="L520" s="49">
        <v>13</v>
      </c>
      <c r="M520" s="51">
        <v>36</v>
      </c>
      <c r="N520" s="51">
        <v>0.11</v>
      </c>
    </row>
    <row r="521" spans="1:14">
      <c r="A521" s="34" t="str">
        <f>'2025 Decline Rates Vertical'!$B521&amp;" "&amp;'2025 Decline Rates Vertical'!$C521</f>
        <v>20 102</v>
      </c>
      <c r="B521" s="45">
        <v>20</v>
      </c>
      <c r="C521" s="46">
        <v>102</v>
      </c>
      <c r="D521" s="47">
        <v>0</v>
      </c>
      <c r="F521" s="37" t="str">
        <f>'2025 Decline Rates Vertical'!$G521&amp;" "&amp;'2025 Decline Rates Vertical'!$H521</f>
        <v>14 36</v>
      </c>
      <c r="G521" s="45">
        <v>14</v>
      </c>
      <c r="H521" s="47">
        <v>36</v>
      </c>
      <c r="I521" s="47">
        <v>0.18</v>
      </c>
      <c r="J521" s="48"/>
      <c r="K521" s="45" t="str">
        <f>Table13[[#This Row],[JUR]]&amp;" "&amp;Table13[[#This Row],[FORMATION]]</f>
        <v>14 36</v>
      </c>
      <c r="L521" s="45">
        <v>14</v>
      </c>
      <c r="M521" s="47">
        <v>36</v>
      </c>
      <c r="N521" s="47">
        <v>0.11</v>
      </c>
    </row>
    <row r="522" spans="1:14">
      <c r="A522" s="34" t="str">
        <f>'2025 Decline Rates Vertical'!$B522&amp;" "&amp;'2025 Decline Rates Vertical'!$C522</f>
        <v>20 109</v>
      </c>
      <c r="B522" s="49">
        <v>20</v>
      </c>
      <c r="C522" s="50">
        <v>109</v>
      </c>
      <c r="D522" s="51">
        <v>0.33</v>
      </c>
      <c r="F522" s="37" t="str">
        <f>'2025 Decline Rates Vertical'!$G522&amp;" "&amp;'2025 Decline Rates Vertical'!$H522</f>
        <v>16 36</v>
      </c>
      <c r="G522" s="49">
        <v>16</v>
      </c>
      <c r="H522" s="51">
        <v>36</v>
      </c>
      <c r="I522" s="51">
        <v>0.18</v>
      </c>
      <c r="J522" s="44"/>
      <c r="K522" s="49" t="str">
        <f>Table13[[#This Row],[JUR]]&amp;" "&amp;Table13[[#This Row],[FORMATION]]</f>
        <v>16 36</v>
      </c>
      <c r="L522" s="49">
        <v>16</v>
      </c>
      <c r="M522" s="51">
        <v>36</v>
      </c>
      <c r="N522" s="51">
        <v>0.11</v>
      </c>
    </row>
    <row r="523" spans="1:14">
      <c r="A523" s="34" t="str">
        <f>'2025 Decline Rates Vertical'!$B523&amp;" "&amp;'2025 Decline Rates Vertical'!$C523</f>
        <v>21 9</v>
      </c>
      <c r="B523" s="45">
        <v>21</v>
      </c>
      <c r="C523" s="46">
        <v>9</v>
      </c>
      <c r="D523" s="47">
        <v>0.38</v>
      </c>
      <c r="F523" s="37" t="str">
        <f>'2025 Decline Rates Vertical'!$G523&amp;" "&amp;'2025 Decline Rates Vertical'!$H523</f>
        <v>19 36</v>
      </c>
      <c r="G523" s="45">
        <v>19</v>
      </c>
      <c r="H523" s="47">
        <v>36</v>
      </c>
      <c r="I523" s="47">
        <v>0.18</v>
      </c>
      <c r="J523" s="48"/>
      <c r="K523" s="45" t="str">
        <f>Table13[[#This Row],[JUR]]&amp;" "&amp;Table13[[#This Row],[FORMATION]]</f>
        <v>19 36</v>
      </c>
      <c r="L523" s="45">
        <v>19</v>
      </c>
      <c r="M523" s="47">
        <v>36</v>
      </c>
      <c r="N523" s="47">
        <v>0.11</v>
      </c>
    </row>
    <row r="524" spans="1:14">
      <c r="A524" s="34" t="str">
        <f>'2025 Decline Rates Vertical'!$B524&amp;" "&amp;'2025 Decline Rates Vertical'!$C524</f>
        <v>21 10</v>
      </c>
      <c r="B524" s="49">
        <v>21</v>
      </c>
      <c r="C524" s="50">
        <v>10</v>
      </c>
      <c r="D524" s="51">
        <v>0.23</v>
      </c>
      <c r="F524" s="37" t="str">
        <f>'2025 Decline Rates Vertical'!$G524&amp;" "&amp;'2025 Decline Rates Vertical'!$H524</f>
        <v>29 36</v>
      </c>
      <c r="G524" s="49">
        <v>29</v>
      </c>
      <c r="H524" s="51">
        <v>36</v>
      </c>
      <c r="I524" s="51">
        <v>0.18</v>
      </c>
      <c r="J524" s="44"/>
      <c r="K524" s="49" t="str">
        <f>Table13[[#This Row],[JUR]]&amp;" "&amp;Table13[[#This Row],[FORMATION]]</f>
        <v>29 36</v>
      </c>
      <c r="L524" s="49">
        <v>29</v>
      </c>
      <c r="M524" s="51">
        <v>36</v>
      </c>
      <c r="N524" s="51">
        <v>0.11</v>
      </c>
    </row>
    <row r="525" spans="1:14">
      <c r="A525" s="34" t="str">
        <f>'2025 Decline Rates Vertical'!$B525&amp;" "&amp;'2025 Decline Rates Vertical'!$C525</f>
        <v>21 11</v>
      </c>
      <c r="B525" s="45">
        <v>21</v>
      </c>
      <c r="C525" s="46">
        <v>11</v>
      </c>
      <c r="D525" s="47">
        <v>0.41</v>
      </c>
      <c r="F525" s="37" t="str">
        <f>'2025 Decline Rates Vertical'!$G525&amp;" "&amp;'2025 Decline Rates Vertical'!$H525</f>
        <v>32 36</v>
      </c>
      <c r="G525" s="45">
        <v>32</v>
      </c>
      <c r="H525" s="47">
        <v>36</v>
      </c>
      <c r="I525" s="47">
        <v>0.18</v>
      </c>
      <c r="J525" s="48"/>
      <c r="K525" s="45" t="str">
        <f>Table13[[#This Row],[JUR]]&amp;" "&amp;Table13[[#This Row],[FORMATION]]</f>
        <v>32 36</v>
      </c>
      <c r="L525" s="45">
        <v>32</v>
      </c>
      <c r="M525" s="47">
        <v>36</v>
      </c>
      <c r="N525" s="47">
        <v>0.11</v>
      </c>
    </row>
    <row r="526" spans="1:14">
      <c r="A526" s="34" t="str">
        <f>'2025 Decline Rates Vertical'!$B526&amp;" "&amp;'2025 Decline Rates Vertical'!$C526</f>
        <v>21 12</v>
      </c>
      <c r="B526" s="49">
        <v>21</v>
      </c>
      <c r="C526" s="50">
        <v>12</v>
      </c>
      <c r="D526" s="51">
        <v>0.37</v>
      </c>
      <c r="F526" s="37" t="str">
        <f>'2025 Decline Rates Vertical'!$G526&amp;" "&amp;'2025 Decline Rates Vertical'!$H526</f>
        <v>33 36</v>
      </c>
      <c r="G526" s="49">
        <v>33</v>
      </c>
      <c r="H526" s="51">
        <v>36</v>
      </c>
      <c r="I526" s="51">
        <v>0.18</v>
      </c>
      <c r="J526" s="44"/>
      <c r="K526" s="49" t="str">
        <f>Table13[[#This Row],[JUR]]&amp;" "&amp;Table13[[#This Row],[FORMATION]]</f>
        <v>33 36</v>
      </c>
      <c r="L526" s="49">
        <v>33</v>
      </c>
      <c r="M526" s="51">
        <v>36</v>
      </c>
      <c r="N526" s="51">
        <v>0.11</v>
      </c>
    </row>
    <row r="527" spans="1:14">
      <c r="A527" s="34" t="str">
        <f>'2025 Decline Rates Vertical'!$B527&amp;" "&amp;'2025 Decline Rates Vertical'!$C527</f>
        <v>21 13</v>
      </c>
      <c r="B527" s="45">
        <v>21</v>
      </c>
      <c r="C527" s="46">
        <v>13</v>
      </c>
      <c r="D527" s="47">
        <v>0.4</v>
      </c>
      <c r="F527" s="37" t="str">
        <f>'2025 Decline Rates Vertical'!$G527&amp;" "&amp;'2025 Decline Rates Vertical'!$H527</f>
        <v>36 36</v>
      </c>
      <c r="G527" s="45">
        <v>36</v>
      </c>
      <c r="H527" s="47">
        <v>36</v>
      </c>
      <c r="I527" s="47">
        <v>0.18</v>
      </c>
      <c r="J527" s="48"/>
      <c r="K527" s="45" t="str">
        <f>Table13[[#This Row],[JUR]]&amp;" "&amp;Table13[[#This Row],[FORMATION]]</f>
        <v>36 36</v>
      </c>
      <c r="L527" s="45">
        <v>36</v>
      </c>
      <c r="M527" s="47">
        <v>36</v>
      </c>
      <c r="N527" s="47">
        <v>0.11</v>
      </c>
    </row>
    <row r="528" spans="1:14">
      <c r="A528" s="34" t="str">
        <f>'2025 Decline Rates Vertical'!$B528&amp;" "&amp;'2025 Decline Rates Vertical'!$C528</f>
        <v>21 14</v>
      </c>
      <c r="B528" s="49">
        <v>21</v>
      </c>
      <c r="C528" s="50">
        <v>14</v>
      </c>
      <c r="D528" s="51">
        <v>0.31</v>
      </c>
      <c r="F528" s="37" t="str">
        <f>'2025 Decline Rates Vertical'!$G528&amp;" "&amp;'2025 Decline Rates Vertical'!$H528</f>
        <v>38 36</v>
      </c>
      <c r="G528" s="49">
        <v>38</v>
      </c>
      <c r="H528" s="51">
        <v>36</v>
      </c>
      <c r="I528" s="51">
        <v>0.18</v>
      </c>
      <c r="J528" s="44"/>
      <c r="K528" s="49" t="str">
        <f>Table13[[#This Row],[JUR]]&amp;" "&amp;Table13[[#This Row],[FORMATION]]</f>
        <v>38 36</v>
      </c>
      <c r="L528" s="49">
        <v>38</v>
      </c>
      <c r="M528" s="51">
        <v>36</v>
      </c>
      <c r="N528" s="51">
        <v>0.11</v>
      </c>
    </row>
    <row r="529" spans="1:14">
      <c r="A529" s="34" t="str">
        <f>'2025 Decline Rates Vertical'!$B529&amp;" "&amp;'2025 Decline Rates Vertical'!$C529</f>
        <v>21 15</v>
      </c>
      <c r="B529" s="45">
        <v>21</v>
      </c>
      <c r="C529" s="46">
        <v>15</v>
      </c>
      <c r="D529" s="47">
        <v>0.34</v>
      </c>
      <c r="F529" s="37" t="str">
        <f>'2025 Decline Rates Vertical'!$G529&amp;" "&amp;'2025 Decline Rates Vertical'!$H529</f>
        <v>39 36</v>
      </c>
      <c r="G529" s="45">
        <v>39</v>
      </c>
      <c r="H529" s="47">
        <v>36</v>
      </c>
      <c r="I529" s="47">
        <v>0.18</v>
      </c>
      <c r="J529" s="48"/>
      <c r="K529" s="45" t="str">
        <f>Table13[[#This Row],[JUR]]&amp;" "&amp;Table13[[#This Row],[FORMATION]]</f>
        <v>39 36</v>
      </c>
      <c r="L529" s="45">
        <v>39</v>
      </c>
      <c r="M529" s="47">
        <v>36</v>
      </c>
      <c r="N529" s="47">
        <v>0.11</v>
      </c>
    </row>
    <row r="530" spans="1:14">
      <c r="A530" s="34" t="str">
        <f>'2025 Decline Rates Vertical'!$B530&amp;" "&amp;'2025 Decline Rates Vertical'!$C530</f>
        <v>21 18</v>
      </c>
      <c r="B530" s="49">
        <v>21</v>
      </c>
      <c r="C530" s="50">
        <v>18</v>
      </c>
      <c r="D530" s="51">
        <v>0.36</v>
      </c>
      <c r="F530" s="37" t="str">
        <f>'2025 Decline Rates Vertical'!$G530&amp;" "&amp;'2025 Decline Rates Vertical'!$H530</f>
        <v>42 36</v>
      </c>
      <c r="G530" s="49">
        <v>42</v>
      </c>
      <c r="H530" s="51">
        <v>36</v>
      </c>
      <c r="I530" s="51">
        <v>0.18</v>
      </c>
      <c r="J530" s="44"/>
      <c r="K530" s="49" t="str">
        <f>Table13[[#This Row],[JUR]]&amp;" "&amp;Table13[[#This Row],[FORMATION]]</f>
        <v>42 36</v>
      </c>
      <c r="L530" s="49">
        <v>42</v>
      </c>
      <c r="M530" s="51">
        <v>36</v>
      </c>
      <c r="N530" s="51">
        <v>0.11</v>
      </c>
    </row>
    <row r="531" spans="1:14">
      <c r="A531" s="34" t="str">
        <f>'2025 Decline Rates Vertical'!$B531&amp;" "&amp;'2025 Decline Rates Vertical'!$C531</f>
        <v>21 21</v>
      </c>
      <c r="B531" s="45">
        <v>21</v>
      </c>
      <c r="C531" s="46">
        <v>21</v>
      </c>
      <c r="D531" s="47">
        <v>0.31</v>
      </c>
      <c r="F531" s="37" t="str">
        <f>'2025 Decline Rates Vertical'!$G531&amp;" "&amp;'2025 Decline Rates Vertical'!$H531</f>
        <v>45 36</v>
      </c>
      <c r="G531" s="45">
        <v>45</v>
      </c>
      <c r="H531" s="47">
        <v>36</v>
      </c>
      <c r="I531" s="47">
        <v>0.18</v>
      </c>
      <c r="J531" s="48"/>
      <c r="K531" s="45" t="str">
        <f>Table13[[#This Row],[JUR]]&amp;" "&amp;Table13[[#This Row],[FORMATION]]</f>
        <v>45 36</v>
      </c>
      <c r="L531" s="45">
        <v>45</v>
      </c>
      <c r="M531" s="47">
        <v>36</v>
      </c>
      <c r="N531" s="47">
        <v>0.11</v>
      </c>
    </row>
    <row r="532" spans="1:14">
      <c r="A532" s="34" t="str">
        <f>'2025 Decline Rates Vertical'!$B532&amp;" "&amp;'2025 Decline Rates Vertical'!$C532</f>
        <v>21 28</v>
      </c>
      <c r="B532" s="49">
        <v>21</v>
      </c>
      <c r="C532" s="50">
        <v>28</v>
      </c>
      <c r="D532" s="51">
        <v>0.34</v>
      </c>
      <c r="F532" s="37" t="str">
        <f>'2025 Decline Rates Vertical'!$G532&amp;" "&amp;'2025 Decline Rates Vertical'!$H532</f>
        <v>47 36</v>
      </c>
      <c r="G532" s="49">
        <v>47</v>
      </c>
      <c r="H532" s="51">
        <v>36</v>
      </c>
      <c r="I532" s="51">
        <v>0.18</v>
      </c>
      <c r="J532" s="44"/>
      <c r="K532" s="49" t="str">
        <f>Table13[[#This Row],[JUR]]&amp;" "&amp;Table13[[#This Row],[FORMATION]]</f>
        <v>47 36</v>
      </c>
      <c r="L532" s="49">
        <v>47</v>
      </c>
      <c r="M532" s="51">
        <v>36</v>
      </c>
      <c r="N532" s="51">
        <v>0.11</v>
      </c>
    </row>
    <row r="533" spans="1:14">
      <c r="A533" s="34" t="str">
        <f>'2025 Decline Rates Vertical'!$B533&amp;" "&amp;'2025 Decline Rates Vertical'!$C533</f>
        <v>21 29</v>
      </c>
      <c r="B533" s="45">
        <v>21</v>
      </c>
      <c r="C533" s="46">
        <v>29</v>
      </c>
      <c r="D533" s="47">
        <v>0.28000000000000003</v>
      </c>
      <c r="F533" s="37" t="str">
        <f>'2025 Decline Rates Vertical'!$G533&amp;" "&amp;'2025 Decline Rates Vertical'!$H533</f>
        <v>1 37</v>
      </c>
      <c r="G533" s="45">
        <v>1</v>
      </c>
      <c r="H533" s="47">
        <v>37</v>
      </c>
      <c r="I533" s="47">
        <v>0.23</v>
      </c>
      <c r="J533" s="48"/>
      <c r="K533" s="45" t="str">
        <f>Table13[[#This Row],[JUR]]&amp;" "&amp;Table13[[#This Row],[FORMATION]]</f>
        <v>1 37</v>
      </c>
      <c r="L533" s="45">
        <v>1</v>
      </c>
      <c r="M533" s="47">
        <v>37</v>
      </c>
      <c r="N533" s="47">
        <v>0.08</v>
      </c>
    </row>
    <row r="534" spans="1:14">
      <c r="A534" s="34" t="str">
        <f>'2025 Decline Rates Vertical'!$B534&amp;" "&amp;'2025 Decline Rates Vertical'!$C534</f>
        <v>21 33</v>
      </c>
      <c r="B534" s="49">
        <v>21</v>
      </c>
      <c r="C534" s="50">
        <v>33</v>
      </c>
      <c r="D534" s="51">
        <v>0.34</v>
      </c>
      <c r="F534" s="37" t="str">
        <f>'2025 Decline Rates Vertical'!$G534&amp;" "&amp;'2025 Decline Rates Vertical'!$H534</f>
        <v>2 37</v>
      </c>
      <c r="G534" s="49">
        <v>2</v>
      </c>
      <c r="H534" s="51">
        <v>37</v>
      </c>
      <c r="I534" s="51">
        <v>7.0000000000000007E-2</v>
      </c>
      <c r="J534" s="44"/>
      <c r="K534" s="49" t="str">
        <f>Table13[[#This Row],[JUR]]&amp;" "&amp;Table13[[#This Row],[FORMATION]]</f>
        <v>2 37</v>
      </c>
      <c r="L534" s="49">
        <v>2</v>
      </c>
      <c r="M534" s="51">
        <v>37</v>
      </c>
      <c r="N534" s="51">
        <v>7.0000000000000007E-2</v>
      </c>
    </row>
    <row r="535" spans="1:14">
      <c r="A535" s="34" t="str">
        <f>'2025 Decline Rates Vertical'!$B535&amp;" "&amp;'2025 Decline Rates Vertical'!$C535</f>
        <v>21 34</v>
      </c>
      <c r="B535" s="45">
        <v>21</v>
      </c>
      <c r="C535" s="46">
        <v>34</v>
      </c>
      <c r="D535" s="47">
        <v>0.42</v>
      </c>
      <c r="F535" s="37" t="str">
        <f>'2025 Decline Rates Vertical'!$G535&amp;" "&amp;'2025 Decline Rates Vertical'!$H535</f>
        <v>9 37</v>
      </c>
      <c r="G535" s="45">
        <v>9</v>
      </c>
      <c r="H535" s="47">
        <v>37</v>
      </c>
      <c r="I535" s="47">
        <v>0.23</v>
      </c>
      <c r="J535" s="48"/>
      <c r="K535" s="45" t="str">
        <f>Table13[[#This Row],[JUR]]&amp;" "&amp;Table13[[#This Row],[FORMATION]]</f>
        <v>9 37</v>
      </c>
      <c r="L535" s="45">
        <v>9</v>
      </c>
      <c r="M535" s="47">
        <v>37</v>
      </c>
      <c r="N535" s="47">
        <v>0.08</v>
      </c>
    </row>
    <row r="536" spans="1:14">
      <c r="A536" s="34" t="str">
        <f>'2025 Decline Rates Vertical'!$B536&amp;" "&amp;'2025 Decline Rates Vertical'!$C536</f>
        <v>21 37</v>
      </c>
      <c r="B536" s="49">
        <v>21</v>
      </c>
      <c r="C536" s="50">
        <v>37</v>
      </c>
      <c r="D536" s="51">
        <v>0.49</v>
      </c>
      <c r="F536" s="37" t="str">
        <f>'2025 Decline Rates Vertical'!$G536&amp;" "&amp;'2025 Decline Rates Vertical'!$H536</f>
        <v>11 37</v>
      </c>
      <c r="G536" s="49">
        <v>11</v>
      </c>
      <c r="H536" s="51">
        <v>37</v>
      </c>
      <c r="I536" s="51">
        <v>0.23</v>
      </c>
      <c r="J536" s="44"/>
      <c r="K536" s="49" t="str">
        <f>Table13[[#This Row],[JUR]]&amp;" "&amp;Table13[[#This Row],[FORMATION]]</f>
        <v>11 37</v>
      </c>
      <c r="L536" s="49">
        <v>11</v>
      </c>
      <c r="M536" s="51">
        <v>37</v>
      </c>
      <c r="N536" s="51">
        <v>0.08</v>
      </c>
    </row>
    <row r="537" spans="1:14">
      <c r="A537" s="34" t="str">
        <f>'2025 Decline Rates Vertical'!$B537&amp;" "&amp;'2025 Decline Rates Vertical'!$C537</f>
        <v>21 38</v>
      </c>
      <c r="B537" s="45">
        <v>21</v>
      </c>
      <c r="C537" s="46">
        <v>38</v>
      </c>
      <c r="D537" s="47">
        <v>0.38</v>
      </c>
      <c r="F537" s="37" t="str">
        <f>'2025 Decline Rates Vertical'!$G537&amp;" "&amp;'2025 Decline Rates Vertical'!$H537</f>
        <v>12 37</v>
      </c>
      <c r="G537" s="45">
        <v>12</v>
      </c>
      <c r="H537" s="47">
        <v>37</v>
      </c>
      <c r="I537" s="47">
        <v>7.0000000000000007E-2</v>
      </c>
      <c r="J537" s="48"/>
      <c r="K537" s="45" t="str">
        <f>Table13[[#This Row],[JUR]]&amp;" "&amp;Table13[[#This Row],[FORMATION]]</f>
        <v>12 37</v>
      </c>
      <c r="L537" s="45">
        <v>12</v>
      </c>
      <c r="M537" s="47">
        <v>37</v>
      </c>
      <c r="N537" s="47">
        <v>7.0000000000000007E-2</v>
      </c>
    </row>
    <row r="538" spans="1:14">
      <c r="A538" s="34" t="str">
        <f>'2025 Decline Rates Vertical'!$B538&amp;" "&amp;'2025 Decline Rates Vertical'!$C538</f>
        <v>21 40</v>
      </c>
      <c r="B538" s="49">
        <v>21</v>
      </c>
      <c r="C538" s="50">
        <v>40</v>
      </c>
      <c r="D538" s="51">
        <v>0.46</v>
      </c>
      <c r="F538" s="37" t="str">
        <f>'2025 Decline Rates Vertical'!$G538&amp;" "&amp;'2025 Decline Rates Vertical'!$H538</f>
        <v>13 37</v>
      </c>
      <c r="G538" s="49">
        <v>13</v>
      </c>
      <c r="H538" s="51">
        <v>37</v>
      </c>
      <c r="I538" s="51">
        <v>7.0000000000000007E-2</v>
      </c>
      <c r="J538" s="44"/>
      <c r="K538" s="49" t="str">
        <f>Table13[[#This Row],[JUR]]&amp;" "&amp;Table13[[#This Row],[FORMATION]]</f>
        <v>13 37</v>
      </c>
      <c r="L538" s="49">
        <v>13</v>
      </c>
      <c r="M538" s="51">
        <v>37</v>
      </c>
      <c r="N538" s="51">
        <v>7.0000000000000007E-2</v>
      </c>
    </row>
    <row r="539" spans="1:14">
      <c r="A539" s="34" t="str">
        <f>'2025 Decline Rates Vertical'!$B539&amp;" "&amp;'2025 Decline Rates Vertical'!$C539</f>
        <v>21 50</v>
      </c>
      <c r="B539" s="45">
        <v>21</v>
      </c>
      <c r="C539" s="46">
        <v>50</v>
      </c>
      <c r="D539" s="47">
        <v>0.28000000000000003</v>
      </c>
      <c r="F539" s="37" t="str">
        <f>'2025 Decline Rates Vertical'!$G539&amp;" "&amp;'2025 Decline Rates Vertical'!$H539</f>
        <v>14 37</v>
      </c>
      <c r="G539" s="45">
        <v>14</v>
      </c>
      <c r="H539" s="47">
        <v>37</v>
      </c>
      <c r="I539" s="47">
        <v>7.0000000000000007E-2</v>
      </c>
      <c r="J539" s="48"/>
      <c r="K539" s="45" t="str">
        <f>Table13[[#This Row],[JUR]]&amp;" "&amp;Table13[[#This Row],[FORMATION]]</f>
        <v>14 37</v>
      </c>
      <c r="L539" s="45">
        <v>14</v>
      </c>
      <c r="M539" s="47">
        <v>37</v>
      </c>
      <c r="N539" s="47">
        <v>7.0000000000000007E-2</v>
      </c>
    </row>
    <row r="540" spans="1:14">
      <c r="A540" s="34" t="str">
        <f>'2025 Decline Rates Vertical'!$B540&amp;" "&amp;'2025 Decline Rates Vertical'!$C540</f>
        <v>21 57</v>
      </c>
      <c r="B540" s="49">
        <v>21</v>
      </c>
      <c r="C540" s="50">
        <v>57</v>
      </c>
      <c r="D540" s="51">
        <v>0.39</v>
      </c>
      <c r="F540" s="37" t="str">
        <f>'2025 Decline Rates Vertical'!$G540&amp;" "&amp;'2025 Decline Rates Vertical'!$H540</f>
        <v>16 37</v>
      </c>
      <c r="G540" s="49">
        <v>16</v>
      </c>
      <c r="H540" s="51">
        <v>37</v>
      </c>
      <c r="I540" s="51">
        <v>7.0000000000000007E-2</v>
      </c>
      <c r="J540" s="44"/>
      <c r="K540" s="49" t="str">
        <f>Table13[[#This Row],[JUR]]&amp;" "&amp;Table13[[#This Row],[FORMATION]]</f>
        <v>16 37</v>
      </c>
      <c r="L540" s="49">
        <v>16</v>
      </c>
      <c r="M540" s="51">
        <v>37</v>
      </c>
      <c r="N540" s="51">
        <v>7.0000000000000007E-2</v>
      </c>
    </row>
    <row r="541" spans="1:14">
      <c r="A541" s="34" t="str">
        <f>'2025 Decline Rates Vertical'!$B541&amp;" "&amp;'2025 Decline Rates Vertical'!$C541</f>
        <v>21 58</v>
      </c>
      <c r="B541" s="45">
        <v>21</v>
      </c>
      <c r="C541" s="46">
        <v>58</v>
      </c>
      <c r="D541" s="47">
        <v>0.35</v>
      </c>
      <c r="F541" s="37" t="str">
        <f>'2025 Decline Rates Vertical'!$G541&amp;" "&amp;'2025 Decline Rates Vertical'!$H541</f>
        <v>17 37</v>
      </c>
      <c r="G541" s="45">
        <v>17</v>
      </c>
      <c r="H541" s="47">
        <v>37</v>
      </c>
      <c r="I541" s="47">
        <v>0.23</v>
      </c>
      <c r="J541" s="48"/>
      <c r="K541" s="45" t="str">
        <f>Table13[[#This Row],[JUR]]&amp;" "&amp;Table13[[#This Row],[FORMATION]]</f>
        <v>17 37</v>
      </c>
      <c r="L541" s="45">
        <v>17</v>
      </c>
      <c r="M541" s="47">
        <v>37</v>
      </c>
      <c r="N541" s="47">
        <v>0.08</v>
      </c>
    </row>
    <row r="542" spans="1:14">
      <c r="A542" s="34" t="str">
        <f>'2025 Decline Rates Vertical'!$B542&amp;" "&amp;'2025 Decline Rates Vertical'!$C542</f>
        <v>21 59</v>
      </c>
      <c r="B542" s="49">
        <v>21</v>
      </c>
      <c r="C542" s="50">
        <v>59</v>
      </c>
      <c r="D542" s="51">
        <v>0.39</v>
      </c>
      <c r="F542" s="37" t="str">
        <f>'2025 Decline Rates Vertical'!$G542&amp;" "&amp;'2025 Decline Rates Vertical'!$H542</f>
        <v>19 37</v>
      </c>
      <c r="G542" s="49">
        <v>19</v>
      </c>
      <c r="H542" s="51">
        <v>37</v>
      </c>
      <c r="I542" s="51">
        <v>7.0000000000000007E-2</v>
      </c>
      <c r="J542" s="44"/>
      <c r="K542" s="49" t="str">
        <f>Table13[[#This Row],[JUR]]&amp;" "&amp;Table13[[#This Row],[FORMATION]]</f>
        <v>19 37</v>
      </c>
      <c r="L542" s="49">
        <v>19</v>
      </c>
      <c r="M542" s="51">
        <v>37</v>
      </c>
      <c r="N542" s="51">
        <v>7.0000000000000007E-2</v>
      </c>
    </row>
    <row r="543" spans="1:14">
      <c r="A543" s="34" t="str">
        <f>'2025 Decline Rates Vertical'!$B543&amp;" "&amp;'2025 Decline Rates Vertical'!$C543</f>
        <v>21 60</v>
      </c>
      <c r="B543" s="45">
        <v>21</v>
      </c>
      <c r="C543" s="46">
        <v>60</v>
      </c>
      <c r="D543" s="47">
        <v>0.39</v>
      </c>
      <c r="F543" s="37" t="str">
        <f>'2025 Decline Rates Vertical'!$G543&amp;" "&amp;'2025 Decline Rates Vertical'!$H543</f>
        <v>21 37</v>
      </c>
      <c r="G543" s="45">
        <v>21</v>
      </c>
      <c r="H543" s="47">
        <v>37</v>
      </c>
      <c r="I543" s="47">
        <v>0.23</v>
      </c>
      <c r="J543" s="48"/>
      <c r="K543" s="45" t="str">
        <f>Table13[[#This Row],[JUR]]&amp;" "&amp;Table13[[#This Row],[FORMATION]]</f>
        <v>21 37</v>
      </c>
      <c r="L543" s="45">
        <v>21</v>
      </c>
      <c r="M543" s="47">
        <v>37</v>
      </c>
      <c r="N543" s="47">
        <v>0.08</v>
      </c>
    </row>
    <row r="544" spans="1:14">
      <c r="A544" s="34" t="str">
        <f>'2025 Decline Rates Vertical'!$B544&amp;" "&amp;'2025 Decline Rates Vertical'!$C544</f>
        <v>21 61</v>
      </c>
      <c r="B544" s="49">
        <v>21</v>
      </c>
      <c r="C544" s="50">
        <v>61</v>
      </c>
      <c r="D544" s="51">
        <v>0.35</v>
      </c>
      <c r="F544" s="37" t="str">
        <f>'2025 Decline Rates Vertical'!$G544&amp;" "&amp;'2025 Decline Rates Vertical'!$H544</f>
        <v>24 37</v>
      </c>
      <c r="G544" s="49">
        <v>24</v>
      </c>
      <c r="H544" s="51">
        <v>37</v>
      </c>
      <c r="I544" s="51">
        <v>0.23</v>
      </c>
      <c r="J544" s="44"/>
      <c r="K544" s="49" t="str">
        <f>Table13[[#This Row],[JUR]]&amp;" "&amp;Table13[[#This Row],[FORMATION]]</f>
        <v>24 37</v>
      </c>
      <c r="L544" s="49">
        <v>24</v>
      </c>
      <c r="M544" s="51">
        <v>37</v>
      </c>
      <c r="N544" s="51">
        <v>0.08</v>
      </c>
    </row>
    <row r="545" spans="1:14">
      <c r="A545" s="34" t="str">
        <f>'2025 Decline Rates Vertical'!$B545&amp;" "&amp;'2025 Decline Rates Vertical'!$C545</f>
        <v>21 62</v>
      </c>
      <c r="B545" s="45">
        <v>21</v>
      </c>
      <c r="C545" s="46">
        <v>62</v>
      </c>
      <c r="D545" s="47">
        <v>0.28000000000000003</v>
      </c>
      <c r="F545" s="37" t="str">
        <f>'2025 Decline Rates Vertical'!$G545&amp;" "&amp;'2025 Decline Rates Vertical'!$H545</f>
        <v>29 37</v>
      </c>
      <c r="G545" s="45">
        <v>29</v>
      </c>
      <c r="H545" s="47">
        <v>37</v>
      </c>
      <c r="I545" s="47">
        <v>7.0000000000000007E-2</v>
      </c>
      <c r="J545" s="48"/>
      <c r="K545" s="45" t="str">
        <f>Table13[[#This Row],[JUR]]&amp;" "&amp;Table13[[#This Row],[FORMATION]]</f>
        <v>29 37</v>
      </c>
      <c r="L545" s="45">
        <v>29</v>
      </c>
      <c r="M545" s="47">
        <v>37</v>
      </c>
      <c r="N545" s="47">
        <v>7.0000000000000007E-2</v>
      </c>
    </row>
    <row r="546" spans="1:14">
      <c r="A546" s="34" t="str">
        <f>'2025 Decline Rates Vertical'!$B546&amp;" "&amp;'2025 Decline Rates Vertical'!$C546</f>
        <v>21 63</v>
      </c>
      <c r="B546" s="49">
        <v>21</v>
      </c>
      <c r="C546" s="50">
        <v>63</v>
      </c>
      <c r="D546" s="51">
        <v>0.3</v>
      </c>
      <c r="F546" s="37" t="str">
        <f>'2025 Decline Rates Vertical'!$G546&amp;" "&amp;'2025 Decline Rates Vertical'!$H546</f>
        <v>31 37</v>
      </c>
      <c r="G546" s="49">
        <v>31</v>
      </c>
      <c r="H546" s="51">
        <v>37</v>
      </c>
      <c r="I546" s="51">
        <v>0.23</v>
      </c>
      <c r="J546" s="44"/>
      <c r="K546" s="49" t="str">
        <f>Table13[[#This Row],[JUR]]&amp;" "&amp;Table13[[#This Row],[FORMATION]]</f>
        <v>31 37</v>
      </c>
      <c r="L546" s="49">
        <v>31</v>
      </c>
      <c r="M546" s="51">
        <v>37</v>
      </c>
      <c r="N546" s="51">
        <v>0.08</v>
      </c>
    </row>
    <row r="547" spans="1:14">
      <c r="A547" s="34" t="str">
        <f>'2025 Decline Rates Vertical'!$B547&amp;" "&amp;'2025 Decline Rates Vertical'!$C547</f>
        <v>21 64</v>
      </c>
      <c r="B547" s="45">
        <v>21</v>
      </c>
      <c r="C547" s="46">
        <v>64</v>
      </c>
      <c r="D547" s="47">
        <v>0.28000000000000003</v>
      </c>
      <c r="F547" s="37" t="str">
        <f>'2025 Decline Rates Vertical'!$G547&amp;" "&amp;'2025 Decline Rates Vertical'!$H547</f>
        <v>32 37</v>
      </c>
      <c r="G547" s="45">
        <v>32</v>
      </c>
      <c r="H547" s="47">
        <v>37</v>
      </c>
      <c r="I547" s="47">
        <v>7.0000000000000007E-2</v>
      </c>
      <c r="J547" s="48"/>
      <c r="K547" s="45" t="str">
        <f>Table13[[#This Row],[JUR]]&amp;" "&amp;Table13[[#This Row],[FORMATION]]</f>
        <v>32 37</v>
      </c>
      <c r="L547" s="45">
        <v>32</v>
      </c>
      <c r="M547" s="47">
        <v>37</v>
      </c>
      <c r="N547" s="47">
        <v>7.0000000000000007E-2</v>
      </c>
    </row>
    <row r="548" spans="1:14">
      <c r="A548" s="34" t="str">
        <f>'2025 Decline Rates Vertical'!$B548&amp;" "&amp;'2025 Decline Rates Vertical'!$C548</f>
        <v>21 65</v>
      </c>
      <c r="B548" s="49">
        <v>21</v>
      </c>
      <c r="C548" s="50">
        <v>65</v>
      </c>
      <c r="D548" s="51">
        <v>0.37</v>
      </c>
      <c r="F548" s="37" t="str">
        <f>'2025 Decline Rates Vertical'!$G548&amp;" "&amp;'2025 Decline Rates Vertical'!$H548</f>
        <v>33 37</v>
      </c>
      <c r="G548" s="49">
        <v>33</v>
      </c>
      <c r="H548" s="51">
        <v>37</v>
      </c>
      <c r="I548" s="51">
        <v>7.0000000000000007E-2</v>
      </c>
      <c r="J548" s="44"/>
      <c r="K548" s="49" t="str">
        <f>Table13[[#This Row],[JUR]]&amp;" "&amp;Table13[[#This Row],[FORMATION]]</f>
        <v>33 37</v>
      </c>
      <c r="L548" s="49">
        <v>33</v>
      </c>
      <c r="M548" s="51">
        <v>37</v>
      </c>
      <c r="N548" s="51">
        <v>7.0000000000000007E-2</v>
      </c>
    </row>
    <row r="549" spans="1:14">
      <c r="A549" s="34" t="str">
        <f>'2025 Decline Rates Vertical'!$B549&amp;" "&amp;'2025 Decline Rates Vertical'!$C549</f>
        <v>21 66</v>
      </c>
      <c r="B549" s="45">
        <v>21</v>
      </c>
      <c r="C549" s="46">
        <v>66</v>
      </c>
      <c r="D549" s="47">
        <v>0.28999999999999998</v>
      </c>
      <c r="F549" s="37" t="str">
        <f>'2025 Decline Rates Vertical'!$G549&amp;" "&amp;'2025 Decline Rates Vertical'!$H549</f>
        <v>36 37</v>
      </c>
      <c r="G549" s="45">
        <v>36</v>
      </c>
      <c r="H549" s="47">
        <v>37</v>
      </c>
      <c r="I549" s="47">
        <v>7.0000000000000007E-2</v>
      </c>
      <c r="J549" s="48"/>
      <c r="K549" s="45" t="str">
        <f>Table13[[#This Row],[JUR]]&amp;" "&amp;Table13[[#This Row],[FORMATION]]</f>
        <v>36 37</v>
      </c>
      <c r="L549" s="45">
        <v>36</v>
      </c>
      <c r="M549" s="47">
        <v>37</v>
      </c>
      <c r="N549" s="47">
        <v>7.0000000000000007E-2</v>
      </c>
    </row>
    <row r="550" spans="1:14">
      <c r="A550" s="34" t="str">
        <f>'2025 Decline Rates Vertical'!$B550&amp;" "&amp;'2025 Decline Rates Vertical'!$C550</f>
        <v>21 67</v>
      </c>
      <c r="B550" s="49">
        <v>21</v>
      </c>
      <c r="C550" s="50">
        <v>67</v>
      </c>
      <c r="D550" s="51">
        <v>0.38</v>
      </c>
      <c r="F550" s="37" t="str">
        <f>'2025 Decline Rates Vertical'!$G550&amp;" "&amp;'2025 Decline Rates Vertical'!$H550</f>
        <v>38 37</v>
      </c>
      <c r="G550" s="49">
        <v>38</v>
      </c>
      <c r="H550" s="51">
        <v>37</v>
      </c>
      <c r="I550" s="51">
        <v>7.0000000000000007E-2</v>
      </c>
      <c r="J550" s="44"/>
      <c r="K550" s="49" t="str">
        <f>Table13[[#This Row],[JUR]]&amp;" "&amp;Table13[[#This Row],[FORMATION]]</f>
        <v>38 37</v>
      </c>
      <c r="L550" s="49">
        <v>38</v>
      </c>
      <c r="M550" s="51">
        <v>37</v>
      </c>
      <c r="N550" s="51">
        <v>7.0000000000000007E-2</v>
      </c>
    </row>
    <row r="551" spans="1:14">
      <c r="A551" s="34" t="str">
        <f>'2025 Decline Rates Vertical'!$B551&amp;" "&amp;'2025 Decline Rates Vertical'!$C551</f>
        <v>21 68</v>
      </c>
      <c r="B551" s="45">
        <v>21</v>
      </c>
      <c r="C551" s="46">
        <v>68</v>
      </c>
      <c r="D551" s="47">
        <v>0.3</v>
      </c>
      <c r="F551" s="37" t="str">
        <f>'2025 Decline Rates Vertical'!$G551&amp;" "&amp;'2025 Decline Rates Vertical'!$H551</f>
        <v>39 37</v>
      </c>
      <c r="G551" s="45">
        <v>39</v>
      </c>
      <c r="H551" s="47">
        <v>37</v>
      </c>
      <c r="I551" s="47">
        <v>7.0000000000000007E-2</v>
      </c>
      <c r="J551" s="48"/>
      <c r="K551" s="45" t="str">
        <f>Table13[[#This Row],[JUR]]&amp;" "&amp;Table13[[#This Row],[FORMATION]]</f>
        <v>39 37</v>
      </c>
      <c r="L551" s="45">
        <v>39</v>
      </c>
      <c r="M551" s="47">
        <v>37</v>
      </c>
      <c r="N551" s="47">
        <v>7.0000000000000007E-2</v>
      </c>
    </row>
    <row r="552" spans="1:14">
      <c r="A552" s="34" t="str">
        <f>'2025 Decline Rates Vertical'!$B552&amp;" "&amp;'2025 Decline Rates Vertical'!$C552</f>
        <v>21 69</v>
      </c>
      <c r="B552" s="49">
        <v>21</v>
      </c>
      <c r="C552" s="50">
        <v>69</v>
      </c>
      <c r="D552" s="51">
        <v>0.42</v>
      </c>
      <c r="F552" s="37" t="str">
        <f>'2025 Decline Rates Vertical'!$G552&amp;" "&amp;'2025 Decline Rates Vertical'!$H552</f>
        <v>42 37</v>
      </c>
      <c r="G552" s="49">
        <v>42</v>
      </c>
      <c r="H552" s="51">
        <v>37</v>
      </c>
      <c r="I552" s="51">
        <v>7.0000000000000007E-2</v>
      </c>
      <c r="J552" s="44"/>
      <c r="K552" s="49" t="str">
        <f>Table13[[#This Row],[JUR]]&amp;" "&amp;Table13[[#This Row],[FORMATION]]</f>
        <v>42 37</v>
      </c>
      <c r="L552" s="49">
        <v>42</v>
      </c>
      <c r="M552" s="51">
        <v>37</v>
      </c>
      <c r="N552" s="51">
        <v>7.0000000000000007E-2</v>
      </c>
    </row>
    <row r="553" spans="1:14">
      <c r="A553" s="34" t="str">
        <f>'2025 Decline Rates Vertical'!$B553&amp;" "&amp;'2025 Decline Rates Vertical'!$C553</f>
        <v>21 70</v>
      </c>
      <c r="B553" s="45">
        <v>21</v>
      </c>
      <c r="C553" s="46">
        <v>70</v>
      </c>
      <c r="D553" s="47">
        <v>0.4</v>
      </c>
      <c r="F553" s="37" t="str">
        <f>'2025 Decline Rates Vertical'!$G553&amp;" "&amp;'2025 Decline Rates Vertical'!$H553</f>
        <v>45 37</v>
      </c>
      <c r="G553" s="45">
        <v>45</v>
      </c>
      <c r="H553" s="47">
        <v>37</v>
      </c>
      <c r="I553" s="47">
        <v>7.0000000000000007E-2</v>
      </c>
      <c r="J553" s="48"/>
      <c r="K553" s="45" t="str">
        <f>Table13[[#This Row],[JUR]]&amp;" "&amp;Table13[[#This Row],[FORMATION]]</f>
        <v>45 37</v>
      </c>
      <c r="L553" s="45">
        <v>45</v>
      </c>
      <c r="M553" s="47">
        <v>37</v>
      </c>
      <c r="N553" s="47">
        <v>7.0000000000000007E-2</v>
      </c>
    </row>
    <row r="554" spans="1:14">
      <c r="A554" s="34" t="str">
        <f>'2025 Decline Rates Vertical'!$B554&amp;" "&amp;'2025 Decline Rates Vertical'!$C554</f>
        <v>21 71</v>
      </c>
      <c r="B554" s="49">
        <v>21</v>
      </c>
      <c r="C554" s="50">
        <v>71</v>
      </c>
      <c r="D554" s="51">
        <v>0.24</v>
      </c>
      <c r="F554" s="37" t="str">
        <f>'2025 Decline Rates Vertical'!$G554&amp;" "&amp;'2025 Decline Rates Vertical'!$H554</f>
        <v>46 37</v>
      </c>
      <c r="G554" s="49">
        <v>46</v>
      </c>
      <c r="H554" s="51">
        <v>37</v>
      </c>
      <c r="I554" s="51">
        <v>0.23</v>
      </c>
      <c r="J554" s="44"/>
      <c r="K554" s="49" t="str">
        <f>Table13[[#This Row],[JUR]]&amp;" "&amp;Table13[[#This Row],[FORMATION]]</f>
        <v>46 37</v>
      </c>
      <c r="L554" s="49">
        <v>46</v>
      </c>
      <c r="M554" s="51">
        <v>37</v>
      </c>
      <c r="N554" s="51">
        <v>0.08</v>
      </c>
    </row>
    <row r="555" spans="1:14">
      <c r="A555" s="34" t="str">
        <f>'2025 Decline Rates Vertical'!$B555&amp;" "&amp;'2025 Decline Rates Vertical'!$C555</f>
        <v>21 72</v>
      </c>
      <c r="B555" s="45">
        <v>21</v>
      </c>
      <c r="C555" s="46">
        <v>72</v>
      </c>
      <c r="D555" s="47">
        <v>0.42</v>
      </c>
      <c r="F555" s="37" t="str">
        <f>'2025 Decline Rates Vertical'!$G555&amp;" "&amp;'2025 Decline Rates Vertical'!$H555</f>
        <v>47 37</v>
      </c>
      <c r="G555" s="45">
        <v>47</v>
      </c>
      <c r="H555" s="47">
        <v>37</v>
      </c>
      <c r="I555" s="47">
        <v>7.0000000000000007E-2</v>
      </c>
      <c r="J555" s="48"/>
      <c r="K555" s="45" t="str">
        <f>Table13[[#This Row],[JUR]]&amp;" "&amp;Table13[[#This Row],[FORMATION]]</f>
        <v>47 37</v>
      </c>
      <c r="L555" s="45">
        <v>47</v>
      </c>
      <c r="M555" s="47">
        <v>37</v>
      </c>
      <c r="N555" s="47">
        <v>7.0000000000000007E-2</v>
      </c>
    </row>
    <row r="556" spans="1:14">
      <c r="A556" s="34" t="str">
        <f>'2025 Decline Rates Vertical'!$B556&amp;" "&amp;'2025 Decline Rates Vertical'!$C556</f>
        <v>21 73</v>
      </c>
      <c r="B556" s="49">
        <v>21</v>
      </c>
      <c r="C556" s="50">
        <v>73</v>
      </c>
      <c r="D556" s="51">
        <v>0.38</v>
      </c>
      <c r="F556" s="37" t="str">
        <f>'2025 Decline Rates Vertical'!$G556&amp;" "&amp;'2025 Decline Rates Vertical'!$H556</f>
        <v>49 37</v>
      </c>
      <c r="G556" s="49">
        <v>49</v>
      </c>
      <c r="H556" s="51">
        <v>37</v>
      </c>
      <c r="I556" s="51">
        <v>0.23</v>
      </c>
      <c r="J556" s="44"/>
      <c r="K556" s="49" t="str">
        <f>Table13[[#This Row],[JUR]]&amp;" "&amp;Table13[[#This Row],[FORMATION]]</f>
        <v>49 37</v>
      </c>
      <c r="L556" s="49">
        <v>49</v>
      </c>
      <c r="M556" s="51">
        <v>37</v>
      </c>
      <c r="N556" s="51">
        <v>0.08</v>
      </c>
    </row>
    <row r="557" spans="1:14">
      <c r="A557" s="34" t="str">
        <f>'2025 Decline Rates Vertical'!$B557&amp;" "&amp;'2025 Decline Rates Vertical'!$C557</f>
        <v>21 74</v>
      </c>
      <c r="B557" s="45">
        <v>21</v>
      </c>
      <c r="C557" s="46">
        <v>74</v>
      </c>
      <c r="D557" s="47">
        <v>0.43</v>
      </c>
      <c r="F557" s="37" t="str">
        <f>'2025 Decline Rates Vertical'!$G557&amp;" "&amp;'2025 Decline Rates Vertical'!$H557</f>
        <v>1 38</v>
      </c>
      <c r="G557" s="45">
        <v>1</v>
      </c>
      <c r="H557" s="47">
        <v>38</v>
      </c>
      <c r="I557" s="47">
        <v>0.2</v>
      </c>
      <c r="J557" s="48"/>
      <c r="K557" s="45" t="str">
        <f>Table13[[#This Row],[JUR]]&amp;" "&amp;Table13[[#This Row],[FORMATION]]</f>
        <v>1 38</v>
      </c>
      <c r="L557" s="45">
        <v>1</v>
      </c>
      <c r="M557" s="47">
        <v>38</v>
      </c>
      <c r="N557" s="47">
        <v>0.12</v>
      </c>
    </row>
    <row r="558" spans="1:14">
      <c r="A558" s="34" t="str">
        <f>'2025 Decline Rates Vertical'!$B558&amp;" "&amp;'2025 Decline Rates Vertical'!$C558</f>
        <v>21 75</v>
      </c>
      <c r="B558" s="49">
        <v>21</v>
      </c>
      <c r="C558" s="50">
        <v>75</v>
      </c>
      <c r="D558" s="51">
        <v>0.6</v>
      </c>
      <c r="F558" s="37" t="str">
        <f>'2025 Decline Rates Vertical'!$G558&amp;" "&amp;'2025 Decline Rates Vertical'!$H558</f>
        <v>2 38</v>
      </c>
      <c r="G558" s="49">
        <v>2</v>
      </c>
      <c r="H558" s="51">
        <v>38</v>
      </c>
      <c r="I558" s="51">
        <v>0.16</v>
      </c>
      <c r="J558" s="44"/>
      <c r="K558" s="49" t="str">
        <f>Table13[[#This Row],[JUR]]&amp;" "&amp;Table13[[#This Row],[FORMATION]]</f>
        <v>2 38</v>
      </c>
      <c r="L558" s="49">
        <v>2</v>
      </c>
      <c r="M558" s="51">
        <v>38</v>
      </c>
      <c r="N558" s="51">
        <v>0.16</v>
      </c>
    </row>
    <row r="559" spans="1:14">
      <c r="A559" s="34" t="str">
        <f>'2025 Decline Rates Vertical'!$B559&amp;" "&amp;'2025 Decline Rates Vertical'!$C559</f>
        <v>21 76</v>
      </c>
      <c r="B559" s="45">
        <v>21</v>
      </c>
      <c r="C559" s="46">
        <v>76</v>
      </c>
      <c r="D559" s="47">
        <v>0.46</v>
      </c>
      <c r="F559" s="37" t="str">
        <f>'2025 Decline Rates Vertical'!$G559&amp;" "&amp;'2025 Decline Rates Vertical'!$H559</f>
        <v>9 38</v>
      </c>
      <c r="G559" s="45">
        <v>9</v>
      </c>
      <c r="H559" s="47">
        <v>38</v>
      </c>
      <c r="I559" s="47">
        <v>0.2</v>
      </c>
      <c r="J559" s="48"/>
      <c r="K559" s="45" t="str">
        <f>Table13[[#This Row],[JUR]]&amp;" "&amp;Table13[[#This Row],[FORMATION]]</f>
        <v>9 38</v>
      </c>
      <c r="L559" s="45">
        <v>9</v>
      </c>
      <c r="M559" s="47">
        <v>38</v>
      </c>
      <c r="N559" s="47">
        <v>0.12</v>
      </c>
    </row>
    <row r="560" spans="1:14">
      <c r="A560" s="34" t="str">
        <f>'2025 Decline Rates Vertical'!$B560&amp;" "&amp;'2025 Decline Rates Vertical'!$C560</f>
        <v>21 77</v>
      </c>
      <c r="B560" s="49">
        <v>21</v>
      </c>
      <c r="C560" s="50">
        <v>77</v>
      </c>
      <c r="D560" s="51">
        <v>0.35</v>
      </c>
      <c r="F560" s="37" t="str">
        <f>'2025 Decline Rates Vertical'!$G560&amp;" "&amp;'2025 Decline Rates Vertical'!$H560</f>
        <v>11 38</v>
      </c>
      <c r="G560" s="49">
        <v>11</v>
      </c>
      <c r="H560" s="51">
        <v>38</v>
      </c>
      <c r="I560" s="51">
        <v>0.2</v>
      </c>
      <c r="J560" s="44"/>
      <c r="K560" s="49" t="str">
        <f>Table13[[#This Row],[JUR]]&amp;" "&amp;Table13[[#This Row],[FORMATION]]</f>
        <v>11 38</v>
      </c>
      <c r="L560" s="49">
        <v>11</v>
      </c>
      <c r="M560" s="51">
        <v>38</v>
      </c>
      <c r="N560" s="51">
        <v>0.12</v>
      </c>
    </row>
    <row r="561" spans="1:14">
      <c r="A561" s="34" t="str">
        <f>'2025 Decline Rates Vertical'!$B561&amp;" "&amp;'2025 Decline Rates Vertical'!$C561</f>
        <v>21 78</v>
      </c>
      <c r="B561" s="45">
        <v>21</v>
      </c>
      <c r="C561" s="46">
        <v>78</v>
      </c>
      <c r="D561" s="47">
        <v>0.45</v>
      </c>
      <c r="F561" s="37" t="str">
        <f>'2025 Decline Rates Vertical'!$G561&amp;" "&amp;'2025 Decline Rates Vertical'!$H561</f>
        <v>12 38</v>
      </c>
      <c r="G561" s="45">
        <v>12</v>
      </c>
      <c r="H561" s="47">
        <v>38</v>
      </c>
      <c r="I561" s="47">
        <v>0.16</v>
      </c>
      <c r="J561" s="48"/>
      <c r="K561" s="45" t="str">
        <f>Table13[[#This Row],[JUR]]&amp;" "&amp;Table13[[#This Row],[FORMATION]]</f>
        <v>12 38</v>
      </c>
      <c r="L561" s="45">
        <v>12</v>
      </c>
      <c r="M561" s="47">
        <v>38</v>
      </c>
      <c r="N561" s="47">
        <v>0.16</v>
      </c>
    </row>
    <row r="562" spans="1:14">
      <c r="A562" s="34" t="str">
        <f>'2025 Decline Rates Vertical'!$B562&amp;" "&amp;'2025 Decline Rates Vertical'!$C562</f>
        <v>21 79</v>
      </c>
      <c r="B562" s="49">
        <v>21</v>
      </c>
      <c r="C562" s="50">
        <v>79</v>
      </c>
      <c r="D562" s="51">
        <v>0.44</v>
      </c>
      <c r="F562" s="37" t="str">
        <f>'2025 Decline Rates Vertical'!$G562&amp;" "&amp;'2025 Decline Rates Vertical'!$H562</f>
        <v>13 38</v>
      </c>
      <c r="G562" s="49">
        <v>13</v>
      </c>
      <c r="H562" s="51">
        <v>38</v>
      </c>
      <c r="I562" s="51">
        <v>0.16</v>
      </c>
      <c r="J562" s="44"/>
      <c r="K562" s="49" t="str">
        <f>Table13[[#This Row],[JUR]]&amp;" "&amp;Table13[[#This Row],[FORMATION]]</f>
        <v>13 38</v>
      </c>
      <c r="L562" s="49">
        <v>13</v>
      </c>
      <c r="M562" s="51">
        <v>38</v>
      </c>
      <c r="N562" s="51">
        <v>0.16</v>
      </c>
    </row>
    <row r="563" spans="1:14">
      <c r="A563" s="34" t="str">
        <f>'2025 Decline Rates Vertical'!$B563&amp;" "&amp;'2025 Decline Rates Vertical'!$C563</f>
        <v>21 80</v>
      </c>
      <c r="B563" s="45">
        <v>21</v>
      </c>
      <c r="C563" s="46">
        <v>80</v>
      </c>
      <c r="D563" s="47">
        <v>0.3</v>
      </c>
      <c r="F563" s="37" t="str">
        <f>'2025 Decline Rates Vertical'!$G563&amp;" "&amp;'2025 Decline Rates Vertical'!$H563</f>
        <v>14 38</v>
      </c>
      <c r="G563" s="45">
        <v>14</v>
      </c>
      <c r="H563" s="47">
        <v>38</v>
      </c>
      <c r="I563" s="47">
        <v>0.16</v>
      </c>
      <c r="J563" s="48"/>
      <c r="K563" s="45" t="str">
        <f>Table13[[#This Row],[JUR]]&amp;" "&amp;Table13[[#This Row],[FORMATION]]</f>
        <v>14 38</v>
      </c>
      <c r="L563" s="45">
        <v>14</v>
      </c>
      <c r="M563" s="47">
        <v>38</v>
      </c>
      <c r="N563" s="47">
        <v>0.16</v>
      </c>
    </row>
    <row r="564" spans="1:14">
      <c r="A564" s="34" t="str">
        <f>'2025 Decline Rates Vertical'!$B564&amp;" "&amp;'2025 Decline Rates Vertical'!$C564</f>
        <v>21 81</v>
      </c>
      <c r="B564" s="49">
        <v>21</v>
      </c>
      <c r="C564" s="50">
        <v>81</v>
      </c>
      <c r="D564" s="51">
        <v>0.39</v>
      </c>
      <c r="F564" s="37" t="str">
        <f>'2025 Decline Rates Vertical'!$G564&amp;" "&amp;'2025 Decline Rates Vertical'!$H564</f>
        <v>16 38</v>
      </c>
      <c r="G564" s="49">
        <v>16</v>
      </c>
      <c r="H564" s="51">
        <v>38</v>
      </c>
      <c r="I564" s="51">
        <v>0.16</v>
      </c>
      <c r="J564" s="44"/>
      <c r="K564" s="49" t="str">
        <f>Table13[[#This Row],[JUR]]&amp;" "&amp;Table13[[#This Row],[FORMATION]]</f>
        <v>16 38</v>
      </c>
      <c r="L564" s="49">
        <v>16</v>
      </c>
      <c r="M564" s="51">
        <v>38</v>
      </c>
      <c r="N564" s="51">
        <v>0.16</v>
      </c>
    </row>
    <row r="565" spans="1:14">
      <c r="A565" s="34" t="str">
        <f>'2025 Decline Rates Vertical'!$B565&amp;" "&amp;'2025 Decline Rates Vertical'!$C565</f>
        <v>21 82</v>
      </c>
      <c r="B565" s="45">
        <v>21</v>
      </c>
      <c r="C565" s="46">
        <v>82</v>
      </c>
      <c r="D565" s="47">
        <v>0.47</v>
      </c>
      <c r="F565" s="37" t="str">
        <f>'2025 Decline Rates Vertical'!$G565&amp;" "&amp;'2025 Decline Rates Vertical'!$H565</f>
        <v>17 38</v>
      </c>
      <c r="G565" s="45">
        <v>17</v>
      </c>
      <c r="H565" s="47">
        <v>38</v>
      </c>
      <c r="I565" s="47">
        <v>0.2</v>
      </c>
      <c r="J565" s="48"/>
      <c r="K565" s="45" t="str">
        <f>Table13[[#This Row],[JUR]]&amp;" "&amp;Table13[[#This Row],[FORMATION]]</f>
        <v>17 38</v>
      </c>
      <c r="L565" s="45">
        <v>17</v>
      </c>
      <c r="M565" s="47">
        <v>38</v>
      </c>
      <c r="N565" s="47">
        <v>0.12</v>
      </c>
    </row>
    <row r="566" spans="1:14">
      <c r="A566" s="34" t="str">
        <f>'2025 Decline Rates Vertical'!$B566&amp;" "&amp;'2025 Decline Rates Vertical'!$C566</f>
        <v>21 85</v>
      </c>
      <c r="B566" s="49">
        <v>21</v>
      </c>
      <c r="C566" s="50">
        <v>85</v>
      </c>
      <c r="D566" s="51">
        <v>0.45</v>
      </c>
      <c r="F566" s="37" t="str">
        <f>'2025 Decline Rates Vertical'!$G566&amp;" "&amp;'2025 Decline Rates Vertical'!$H566</f>
        <v>19 38</v>
      </c>
      <c r="G566" s="49">
        <v>19</v>
      </c>
      <c r="H566" s="51">
        <v>38</v>
      </c>
      <c r="I566" s="51">
        <v>0.16</v>
      </c>
      <c r="J566" s="44"/>
      <c r="K566" s="49" t="str">
        <f>Table13[[#This Row],[JUR]]&amp;" "&amp;Table13[[#This Row],[FORMATION]]</f>
        <v>19 38</v>
      </c>
      <c r="L566" s="49">
        <v>19</v>
      </c>
      <c r="M566" s="51">
        <v>38</v>
      </c>
      <c r="N566" s="51">
        <v>0.16</v>
      </c>
    </row>
    <row r="567" spans="1:14">
      <c r="A567" s="34" t="str">
        <f>'2025 Decline Rates Vertical'!$B567&amp;" "&amp;'2025 Decline Rates Vertical'!$C567</f>
        <v>21 87</v>
      </c>
      <c r="B567" s="45">
        <v>21</v>
      </c>
      <c r="C567" s="46">
        <v>87</v>
      </c>
      <c r="D567" s="47">
        <v>0.3</v>
      </c>
      <c r="F567" s="37" t="str">
        <f>'2025 Decline Rates Vertical'!$G567&amp;" "&amp;'2025 Decline Rates Vertical'!$H567</f>
        <v>21 38</v>
      </c>
      <c r="G567" s="45">
        <v>21</v>
      </c>
      <c r="H567" s="47">
        <v>38</v>
      </c>
      <c r="I567" s="47">
        <v>0.2</v>
      </c>
      <c r="J567" s="48"/>
      <c r="K567" s="45" t="str">
        <f>Table13[[#This Row],[JUR]]&amp;" "&amp;Table13[[#This Row],[FORMATION]]</f>
        <v>21 38</v>
      </c>
      <c r="L567" s="45">
        <v>21</v>
      </c>
      <c r="M567" s="47">
        <v>38</v>
      </c>
      <c r="N567" s="47">
        <v>0.12</v>
      </c>
    </row>
    <row r="568" spans="1:14">
      <c r="A568" s="34" t="str">
        <f>'2025 Decline Rates Vertical'!$B568&amp;" "&amp;'2025 Decline Rates Vertical'!$C568</f>
        <v>21 88</v>
      </c>
      <c r="B568" s="49">
        <v>21</v>
      </c>
      <c r="C568" s="50">
        <v>88</v>
      </c>
      <c r="D568" s="51">
        <v>0.28999999999999998</v>
      </c>
      <c r="F568" s="37" t="str">
        <f>'2025 Decline Rates Vertical'!$G568&amp;" "&amp;'2025 Decline Rates Vertical'!$H568</f>
        <v>24 38</v>
      </c>
      <c r="G568" s="49">
        <v>24</v>
      </c>
      <c r="H568" s="51">
        <v>38</v>
      </c>
      <c r="I568" s="51">
        <v>0.2</v>
      </c>
      <c r="J568" s="44"/>
      <c r="K568" s="49" t="str">
        <f>Table13[[#This Row],[JUR]]&amp;" "&amp;Table13[[#This Row],[FORMATION]]</f>
        <v>24 38</v>
      </c>
      <c r="L568" s="49">
        <v>24</v>
      </c>
      <c r="M568" s="51">
        <v>38</v>
      </c>
      <c r="N568" s="51">
        <v>0.12</v>
      </c>
    </row>
    <row r="569" spans="1:14">
      <c r="A569" s="34" t="str">
        <f>'2025 Decline Rates Vertical'!$B569&amp;" "&amp;'2025 Decline Rates Vertical'!$C569</f>
        <v>21 89</v>
      </c>
      <c r="B569" s="45">
        <v>21</v>
      </c>
      <c r="C569" s="46">
        <v>89</v>
      </c>
      <c r="D569" s="47">
        <v>0.25</v>
      </c>
      <c r="F569" s="37" t="str">
        <f>'2025 Decline Rates Vertical'!$G569&amp;" "&amp;'2025 Decline Rates Vertical'!$H569</f>
        <v>29 38</v>
      </c>
      <c r="G569" s="45">
        <v>29</v>
      </c>
      <c r="H569" s="47">
        <v>38</v>
      </c>
      <c r="I569" s="47">
        <v>0.16</v>
      </c>
      <c r="J569" s="48"/>
      <c r="K569" s="45" t="str">
        <f>Table13[[#This Row],[JUR]]&amp;" "&amp;Table13[[#This Row],[FORMATION]]</f>
        <v>29 38</v>
      </c>
      <c r="L569" s="45">
        <v>29</v>
      </c>
      <c r="M569" s="47">
        <v>38</v>
      </c>
      <c r="N569" s="47">
        <v>0.16</v>
      </c>
    </row>
    <row r="570" spans="1:14">
      <c r="A570" s="34" t="str">
        <f>'2025 Decline Rates Vertical'!$B570&amp;" "&amp;'2025 Decline Rates Vertical'!$C570</f>
        <v>21 90</v>
      </c>
      <c r="B570" s="49">
        <v>21</v>
      </c>
      <c r="C570" s="50">
        <v>90</v>
      </c>
      <c r="D570" s="51">
        <v>0.41</v>
      </c>
      <c r="F570" s="37" t="str">
        <f>'2025 Decline Rates Vertical'!$G570&amp;" "&amp;'2025 Decline Rates Vertical'!$H570</f>
        <v>31 38</v>
      </c>
      <c r="G570" s="49">
        <v>31</v>
      </c>
      <c r="H570" s="51">
        <v>38</v>
      </c>
      <c r="I570" s="51">
        <v>0.2</v>
      </c>
      <c r="J570" s="44"/>
      <c r="K570" s="49" t="str">
        <f>Table13[[#This Row],[JUR]]&amp;" "&amp;Table13[[#This Row],[FORMATION]]</f>
        <v>31 38</v>
      </c>
      <c r="L570" s="49">
        <v>31</v>
      </c>
      <c r="M570" s="51">
        <v>38</v>
      </c>
      <c r="N570" s="51">
        <v>0.12</v>
      </c>
    </row>
    <row r="571" spans="1:14">
      <c r="A571" s="34" t="str">
        <f>'2025 Decline Rates Vertical'!$B571&amp;" "&amp;'2025 Decline Rates Vertical'!$C571</f>
        <v>21 91</v>
      </c>
      <c r="B571" s="45">
        <v>21</v>
      </c>
      <c r="C571" s="46">
        <v>91</v>
      </c>
      <c r="D571" s="47">
        <v>0.37</v>
      </c>
      <c r="F571" s="37" t="str">
        <f>'2025 Decline Rates Vertical'!$G571&amp;" "&amp;'2025 Decline Rates Vertical'!$H571</f>
        <v>32 38</v>
      </c>
      <c r="G571" s="45">
        <v>32</v>
      </c>
      <c r="H571" s="47">
        <v>38</v>
      </c>
      <c r="I571" s="47">
        <v>0.16</v>
      </c>
      <c r="J571" s="48"/>
      <c r="K571" s="45" t="str">
        <f>Table13[[#This Row],[JUR]]&amp;" "&amp;Table13[[#This Row],[FORMATION]]</f>
        <v>32 38</v>
      </c>
      <c r="L571" s="45">
        <v>32</v>
      </c>
      <c r="M571" s="47">
        <v>38</v>
      </c>
      <c r="N571" s="47">
        <v>0.16</v>
      </c>
    </row>
    <row r="572" spans="1:14">
      <c r="A572" s="34" t="str">
        <f>'2025 Decline Rates Vertical'!$B572&amp;" "&amp;'2025 Decline Rates Vertical'!$C572</f>
        <v>21 92</v>
      </c>
      <c r="B572" s="49">
        <v>21</v>
      </c>
      <c r="C572" s="50">
        <v>92</v>
      </c>
      <c r="D572" s="51">
        <v>0.34</v>
      </c>
      <c r="F572" s="37" t="str">
        <f>'2025 Decline Rates Vertical'!$G572&amp;" "&amp;'2025 Decline Rates Vertical'!$H572</f>
        <v>33 38</v>
      </c>
      <c r="G572" s="49">
        <v>33</v>
      </c>
      <c r="H572" s="51">
        <v>38</v>
      </c>
      <c r="I572" s="51">
        <v>0.16</v>
      </c>
      <c r="J572" s="44"/>
      <c r="K572" s="49" t="str">
        <f>Table13[[#This Row],[JUR]]&amp;" "&amp;Table13[[#This Row],[FORMATION]]</f>
        <v>33 38</v>
      </c>
      <c r="L572" s="49">
        <v>33</v>
      </c>
      <c r="M572" s="51">
        <v>38</v>
      </c>
      <c r="N572" s="51">
        <v>0.16</v>
      </c>
    </row>
    <row r="573" spans="1:14">
      <c r="A573" s="34" t="str">
        <f>'2025 Decline Rates Vertical'!$B573&amp;" "&amp;'2025 Decline Rates Vertical'!$C573</f>
        <v>21 93</v>
      </c>
      <c r="B573" s="45">
        <v>21</v>
      </c>
      <c r="C573" s="46">
        <v>93</v>
      </c>
      <c r="D573" s="47">
        <v>0.42</v>
      </c>
      <c r="F573" s="37" t="str">
        <f>'2025 Decline Rates Vertical'!$G573&amp;" "&amp;'2025 Decline Rates Vertical'!$H573</f>
        <v>36 38</v>
      </c>
      <c r="G573" s="45">
        <v>36</v>
      </c>
      <c r="H573" s="47">
        <v>38</v>
      </c>
      <c r="I573" s="47">
        <v>0.16</v>
      </c>
      <c r="J573" s="48"/>
      <c r="K573" s="45" t="str">
        <f>Table13[[#This Row],[JUR]]&amp;" "&amp;Table13[[#This Row],[FORMATION]]</f>
        <v>36 38</v>
      </c>
      <c r="L573" s="45">
        <v>36</v>
      </c>
      <c r="M573" s="47">
        <v>38</v>
      </c>
      <c r="N573" s="47">
        <v>0.16</v>
      </c>
    </row>
    <row r="574" spans="1:14">
      <c r="A574" s="34" t="str">
        <f>'2025 Decline Rates Vertical'!$B574&amp;" "&amp;'2025 Decline Rates Vertical'!$C574</f>
        <v>21 94</v>
      </c>
      <c r="B574" s="49">
        <v>21</v>
      </c>
      <c r="C574" s="50">
        <v>94</v>
      </c>
      <c r="D574" s="51">
        <v>0.34</v>
      </c>
      <c r="F574" s="37" t="str">
        <f>'2025 Decline Rates Vertical'!$G574&amp;" "&amp;'2025 Decline Rates Vertical'!$H574</f>
        <v>38 38</v>
      </c>
      <c r="G574" s="49">
        <v>38</v>
      </c>
      <c r="H574" s="51">
        <v>38</v>
      </c>
      <c r="I574" s="51">
        <v>0.16</v>
      </c>
      <c r="J574" s="44"/>
      <c r="K574" s="49" t="str">
        <f>Table13[[#This Row],[JUR]]&amp;" "&amp;Table13[[#This Row],[FORMATION]]</f>
        <v>38 38</v>
      </c>
      <c r="L574" s="49">
        <v>38</v>
      </c>
      <c r="M574" s="51">
        <v>38</v>
      </c>
      <c r="N574" s="51">
        <v>0.16</v>
      </c>
    </row>
    <row r="575" spans="1:14">
      <c r="A575" s="34" t="str">
        <f>'2025 Decline Rates Vertical'!$B575&amp;" "&amp;'2025 Decline Rates Vertical'!$C575</f>
        <v>21 95</v>
      </c>
      <c r="B575" s="45">
        <v>21</v>
      </c>
      <c r="C575" s="46">
        <v>95</v>
      </c>
      <c r="D575" s="47">
        <v>0.51</v>
      </c>
      <c r="F575" s="37" t="str">
        <f>'2025 Decline Rates Vertical'!$G575&amp;" "&amp;'2025 Decline Rates Vertical'!$H575</f>
        <v>39 38</v>
      </c>
      <c r="G575" s="45">
        <v>39</v>
      </c>
      <c r="H575" s="47">
        <v>38</v>
      </c>
      <c r="I575" s="47">
        <v>0.16</v>
      </c>
      <c r="J575" s="48"/>
      <c r="K575" s="45" t="str">
        <f>Table13[[#This Row],[JUR]]&amp;" "&amp;Table13[[#This Row],[FORMATION]]</f>
        <v>39 38</v>
      </c>
      <c r="L575" s="45">
        <v>39</v>
      </c>
      <c r="M575" s="47">
        <v>38</v>
      </c>
      <c r="N575" s="47">
        <v>0.16</v>
      </c>
    </row>
    <row r="576" spans="1:14">
      <c r="A576" s="34" t="str">
        <f>'2025 Decline Rates Vertical'!$B576&amp;" "&amp;'2025 Decline Rates Vertical'!$C576</f>
        <v>21 96</v>
      </c>
      <c r="B576" s="49">
        <v>21</v>
      </c>
      <c r="C576" s="50">
        <v>96</v>
      </c>
      <c r="D576" s="51">
        <v>0.7</v>
      </c>
      <c r="F576" s="37" t="str">
        <f>'2025 Decline Rates Vertical'!$G576&amp;" "&amp;'2025 Decline Rates Vertical'!$H576</f>
        <v>42 38</v>
      </c>
      <c r="G576" s="49">
        <v>42</v>
      </c>
      <c r="H576" s="51">
        <v>38</v>
      </c>
      <c r="I576" s="51">
        <v>0.16</v>
      </c>
      <c r="J576" s="44"/>
      <c r="K576" s="49" t="str">
        <f>Table13[[#This Row],[JUR]]&amp;" "&amp;Table13[[#This Row],[FORMATION]]</f>
        <v>42 38</v>
      </c>
      <c r="L576" s="49">
        <v>42</v>
      </c>
      <c r="M576" s="51">
        <v>38</v>
      </c>
      <c r="N576" s="51">
        <v>0.16</v>
      </c>
    </row>
    <row r="577" spans="1:14">
      <c r="A577" s="34" t="str">
        <f>'2025 Decline Rates Vertical'!$B577&amp;" "&amp;'2025 Decline Rates Vertical'!$C577</f>
        <v>21 97</v>
      </c>
      <c r="B577" s="45">
        <v>21</v>
      </c>
      <c r="C577" s="46">
        <v>97</v>
      </c>
      <c r="D577" s="47">
        <v>0.23</v>
      </c>
      <c r="F577" s="37" t="str">
        <f>'2025 Decline Rates Vertical'!$G577&amp;" "&amp;'2025 Decline Rates Vertical'!$H577</f>
        <v>45 38</v>
      </c>
      <c r="G577" s="45">
        <v>45</v>
      </c>
      <c r="H577" s="47">
        <v>38</v>
      </c>
      <c r="I577" s="47">
        <v>0.16</v>
      </c>
      <c r="J577" s="48"/>
      <c r="K577" s="45" t="str">
        <f>Table13[[#This Row],[JUR]]&amp;" "&amp;Table13[[#This Row],[FORMATION]]</f>
        <v>45 38</v>
      </c>
      <c r="L577" s="45">
        <v>45</v>
      </c>
      <c r="M577" s="47">
        <v>38</v>
      </c>
      <c r="N577" s="47">
        <v>0.16</v>
      </c>
    </row>
    <row r="578" spans="1:14">
      <c r="A578" s="34" t="str">
        <f>'2025 Decline Rates Vertical'!$B578&amp;" "&amp;'2025 Decline Rates Vertical'!$C578</f>
        <v>21 98</v>
      </c>
      <c r="B578" s="49">
        <v>21</v>
      </c>
      <c r="C578" s="50">
        <v>98</v>
      </c>
      <c r="D578" s="51">
        <v>0.05</v>
      </c>
      <c r="F578" s="37" t="str">
        <f>'2025 Decline Rates Vertical'!$G578&amp;" "&amp;'2025 Decline Rates Vertical'!$H578</f>
        <v>46 38</v>
      </c>
      <c r="G578" s="49">
        <v>46</v>
      </c>
      <c r="H578" s="51">
        <v>38</v>
      </c>
      <c r="I578" s="51">
        <v>0.2</v>
      </c>
      <c r="J578" s="44"/>
      <c r="K578" s="49" t="str">
        <f>Table13[[#This Row],[JUR]]&amp;" "&amp;Table13[[#This Row],[FORMATION]]</f>
        <v>46 38</v>
      </c>
      <c r="L578" s="49">
        <v>46</v>
      </c>
      <c r="M578" s="51">
        <v>38</v>
      </c>
      <c r="N578" s="51">
        <v>0.12</v>
      </c>
    </row>
    <row r="579" spans="1:14">
      <c r="A579" s="34" t="str">
        <f>'2025 Decline Rates Vertical'!$B579&amp;" "&amp;'2025 Decline Rates Vertical'!$C579</f>
        <v>21 100</v>
      </c>
      <c r="B579" s="45">
        <v>21</v>
      </c>
      <c r="C579" s="46">
        <v>100</v>
      </c>
      <c r="D579" s="47">
        <v>0</v>
      </c>
      <c r="F579" s="37" t="str">
        <f>'2025 Decline Rates Vertical'!$G579&amp;" "&amp;'2025 Decline Rates Vertical'!$H579</f>
        <v>47 38</v>
      </c>
      <c r="G579" s="45">
        <v>47</v>
      </c>
      <c r="H579" s="47">
        <v>38</v>
      </c>
      <c r="I579" s="47">
        <v>0.16</v>
      </c>
      <c r="J579" s="48"/>
      <c r="K579" s="45" t="str">
        <f>Table13[[#This Row],[JUR]]&amp;" "&amp;Table13[[#This Row],[FORMATION]]</f>
        <v>47 38</v>
      </c>
      <c r="L579" s="45">
        <v>47</v>
      </c>
      <c r="M579" s="47">
        <v>38</v>
      </c>
      <c r="N579" s="47">
        <v>0.16</v>
      </c>
    </row>
    <row r="580" spans="1:14">
      <c r="A580" s="34" t="str">
        <f>'2025 Decline Rates Vertical'!$B580&amp;" "&amp;'2025 Decline Rates Vertical'!$C580</f>
        <v>21 101</v>
      </c>
      <c r="B580" s="49">
        <v>21</v>
      </c>
      <c r="C580" s="50">
        <v>101</v>
      </c>
      <c r="D580" s="51">
        <v>0</v>
      </c>
      <c r="F580" s="37" t="str">
        <f>'2025 Decline Rates Vertical'!$G580&amp;" "&amp;'2025 Decline Rates Vertical'!$H580</f>
        <v>49 38</v>
      </c>
      <c r="G580" s="49">
        <v>49</v>
      </c>
      <c r="H580" s="51">
        <v>38</v>
      </c>
      <c r="I580" s="51">
        <v>0.2</v>
      </c>
      <c r="J580" s="44"/>
      <c r="K580" s="49" t="str">
        <f>Table13[[#This Row],[JUR]]&amp;" "&amp;Table13[[#This Row],[FORMATION]]</f>
        <v>49 38</v>
      </c>
      <c r="L580" s="49">
        <v>49</v>
      </c>
      <c r="M580" s="51">
        <v>38</v>
      </c>
      <c r="N580" s="51">
        <v>0.12</v>
      </c>
    </row>
    <row r="581" spans="1:14">
      <c r="A581" s="34" t="str">
        <f>'2025 Decline Rates Vertical'!$B581&amp;" "&amp;'2025 Decline Rates Vertical'!$C581</f>
        <v>21 109</v>
      </c>
      <c r="B581" s="45">
        <v>21</v>
      </c>
      <c r="C581" s="46">
        <v>109</v>
      </c>
      <c r="D581" s="47">
        <v>0.38</v>
      </c>
      <c r="F581" s="37" t="str">
        <f>'2025 Decline Rates Vertical'!$G581&amp;" "&amp;'2025 Decline Rates Vertical'!$H581</f>
        <v>2 39</v>
      </c>
      <c r="G581" s="45">
        <v>2</v>
      </c>
      <c r="H581" s="47">
        <v>39</v>
      </c>
      <c r="I581" s="47">
        <v>0.31</v>
      </c>
      <c r="J581" s="48"/>
      <c r="K581" s="45" t="str">
        <f>Table13[[#This Row],[JUR]]&amp;" "&amp;Table13[[#This Row],[FORMATION]]</f>
        <v>2 39</v>
      </c>
      <c r="L581" s="45">
        <v>2</v>
      </c>
      <c r="M581" s="47">
        <v>39</v>
      </c>
      <c r="N581" s="47">
        <v>0.14000000000000001</v>
      </c>
    </row>
    <row r="582" spans="1:14">
      <c r="A582" s="34" t="str">
        <f>'2025 Decline Rates Vertical'!$B582&amp;" "&amp;'2025 Decline Rates Vertical'!$C582</f>
        <v>22 3</v>
      </c>
      <c r="B582" s="49">
        <v>22</v>
      </c>
      <c r="C582" s="50">
        <v>3</v>
      </c>
      <c r="D582" s="51">
        <v>0.31</v>
      </c>
      <c r="F582" s="37" t="str">
        <f>'2025 Decline Rates Vertical'!$G582&amp;" "&amp;'2025 Decline Rates Vertical'!$H582</f>
        <v>12 39</v>
      </c>
      <c r="G582" s="49">
        <v>12</v>
      </c>
      <c r="H582" s="51">
        <v>39</v>
      </c>
      <c r="I582" s="51">
        <v>0.31</v>
      </c>
      <c r="J582" s="44"/>
      <c r="K582" s="49" t="str">
        <f>Table13[[#This Row],[JUR]]&amp;" "&amp;Table13[[#This Row],[FORMATION]]</f>
        <v>12 39</v>
      </c>
      <c r="L582" s="49">
        <v>12</v>
      </c>
      <c r="M582" s="51">
        <v>39</v>
      </c>
      <c r="N582" s="51">
        <v>0.14000000000000001</v>
      </c>
    </row>
    <row r="583" spans="1:14">
      <c r="A583" s="34" t="str">
        <f>'2025 Decline Rates Vertical'!$B583&amp;" "&amp;'2025 Decline Rates Vertical'!$C583</f>
        <v>22 8</v>
      </c>
      <c r="B583" s="45">
        <v>22</v>
      </c>
      <c r="C583" s="46">
        <v>8</v>
      </c>
      <c r="D583" s="47">
        <v>0.36</v>
      </c>
      <c r="F583" s="37" t="str">
        <f>'2025 Decline Rates Vertical'!$G583&amp;" "&amp;'2025 Decline Rates Vertical'!$H583</f>
        <v>13 39</v>
      </c>
      <c r="G583" s="45">
        <v>13</v>
      </c>
      <c r="H583" s="47">
        <v>39</v>
      </c>
      <c r="I583" s="47">
        <v>0.31</v>
      </c>
      <c r="J583" s="48"/>
      <c r="K583" s="45" t="str">
        <f>Table13[[#This Row],[JUR]]&amp;" "&amp;Table13[[#This Row],[FORMATION]]</f>
        <v>13 39</v>
      </c>
      <c r="L583" s="45">
        <v>13</v>
      </c>
      <c r="M583" s="47">
        <v>39</v>
      </c>
      <c r="N583" s="47">
        <v>0.14000000000000001</v>
      </c>
    </row>
    <row r="584" spans="1:14">
      <c r="A584" s="34" t="str">
        <f>'2025 Decline Rates Vertical'!$B584&amp;" "&amp;'2025 Decline Rates Vertical'!$C584</f>
        <v>22 9</v>
      </c>
      <c r="B584" s="49">
        <v>22</v>
      </c>
      <c r="C584" s="50">
        <v>9</v>
      </c>
      <c r="D584" s="51">
        <v>0.38</v>
      </c>
      <c r="F584" s="37" t="str">
        <f>'2025 Decline Rates Vertical'!$G584&amp;" "&amp;'2025 Decline Rates Vertical'!$H584</f>
        <v>14 39</v>
      </c>
      <c r="G584" s="49">
        <v>14</v>
      </c>
      <c r="H584" s="51">
        <v>39</v>
      </c>
      <c r="I584" s="51">
        <v>0.31</v>
      </c>
      <c r="J584" s="44"/>
      <c r="K584" s="49" t="str">
        <f>Table13[[#This Row],[JUR]]&amp;" "&amp;Table13[[#This Row],[FORMATION]]</f>
        <v>14 39</v>
      </c>
      <c r="L584" s="49">
        <v>14</v>
      </c>
      <c r="M584" s="51">
        <v>39</v>
      </c>
      <c r="N584" s="51">
        <v>0.14000000000000001</v>
      </c>
    </row>
    <row r="585" spans="1:14">
      <c r="A585" s="34" t="str">
        <f>'2025 Decline Rates Vertical'!$B585&amp;" "&amp;'2025 Decline Rates Vertical'!$C585</f>
        <v>22 10</v>
      </c>
      <c r="B585" s="45">
        <v>22</v>
      </c>
      <c r="C585" s="46">
        <v>10</v>
      </c>
      <c r="D585" s="47">
        <v>0.18</v>
      </c>
      <c r="F585" s="37" t="str">
        <f>'2025 Decline Rates Vertical'!$G585&amp;" "&amp;'2025 Decline Rates Vertical'!$H585</f>
        <v>16 39</v>
      </c>
      <c r="G585" s="45">
        <v>16</v>
      </c>
      <c r="H585" s="47">
        <v>39</v>
      </c>
      <c r="I585" s="47">
        <v>0.31</v>
      </c>
      <c r="J585" s="48"/>
      <c r="K585" s="45" t="str">
        <f>Table13[[#This Row],[JUR]]&amp;" "&amp;Table13[[#This Row],[FORMATION]]</f>
        <v>16 39</v>
      </c>
      <c r="L585" s="45">
        <v>16</v>
      </c>
      <c r="M585" s="47">
        <v>39</v>
      </c>
      <c r="N585" s="47">
        <v>0.14000000000000001</v>
      </c>
    </row>
    <row r="586" spans="1:14">
      <c r="A586" s="34" t="str">
        <f>'2025 Decline Rates Vertical'!$B586&amp;" "&amp;'2025 Decline Rates Vertical'!$C586</f>
        <v>22 18</v>
      </c>
      <c r="B586" s="49">
        <v>22</v>
      </c>
      <c r="C586" s="50">
        <v>18</v>
      </c>
      <c r="D586" s="51">
        <v>0.38</v>
      </c>
      <c r="F586" s="37" t="str">
        <f>'2025 Decline Rates Vertical'!$G586&amp;" "&amp;'2025 Decline Rates Vertical'!$H586</f>
        <v>19 39</v>
      </c>
      <c r="G586" s="49">
        <v>19</v>
      </c>
      <c r="H586" s="51">
        <v>39</v>
      </c>
      <c r="I586" s="51">
        <v>0.31</v>
      </c>
      <c r="J586" s="44"/>
      <c r="K586" s="49" t="str">
        <f>Table13[[#This Row],[JUR]]&amp;" "&amp;Table13[[#This Row],[FORMATION]]</f>
        <v>19 39</v>
      </c>
      <c r="L586" s="49">
        <v>19</v>
      </c>
      <c r="M586" s="51">
        <v>39</v>
      </c>
      <c r="N586" s="51">
        <v>0.14000000000000001</v>
      </c>
    </row>
    <row r="587" spans="1:14">
      <c r="A587" s="34" t="str">
        <f>'2025 Decline Rates Vertical'!$B587&amp;" "&amp;'2025 Decline Rates Vertical'!$C587</f>
        <v>22 22</v>
      </c>
      <c r="B587" s="45">
        <v>22</v>
      </c>
      <c r="C587" s="46">
        <v>22</v>
      </c>
      <c r="D587" s="47">
        <v>0.19</v>
      </c>
      <c r="F587" s="37" t="str">
        <f>'2025 Decline Rates Vertical'!$G587&amp;" "&amp;'2025 Decline Rates Vertical'!$H587</f>
        <v>29 39</v>
      </c>
      <c r="G587" s="45">
        <v>29</v>
      </c>
      <c r="H587" s="47">
        <v>39</v>
      </c>
      <c r="I587" s="47">
        <v>0.31</v>
      </c>
      <c r="J587" s="48"/>
      <c r="K587" s="45" t="str">
        <f>Table13[[#This Row],[JUR]]&amp;" "&amp;Table13[[#This Row],[FORMATION]]</f>
        <v>29 39</v>
      </c>
      <c r="L587" s="45">
        <v>29</v>
      </c>
      <c r="M587" s="47">
        <v>39</v>
      </c>
      <c r="N587" s="47">
        <v>0.14000000000000001</v>
      </c>
    </row>
    <row r="588" spans="1:14">
      <c r="A588" s="34" t="str">
        <f>'2025 Decline Rates Vertical'!$B588&amp;" "&amp;'2025 Decline Rates Vertical'!$C588</f>
        <v>22 43</v>
      </c>
      <c r="B588" s="49">
        <v>22</v>
      </c>
      <c r="C588" s="50">
        <v>43</v>
      </c>
      <c r="D588" s="51">
        <v>0.18</v>
      </c>
      <c r="F588" s="37" t="str">
        <f>'2025 Decline Rates Vertical'!$G588&amp;" "&amp;'2025 Decline Rates Vertical'!$H588</f>
        <v>32 39</v>
      </c>
      <c r="G588" s="49">
        <v>32</v>
      </c>
      <c r="H588" s="51">
        <v>39</v>
      </c>
      <c r="I588" s="51">
        <v>0.31</v>
      </c>
      <c r="J588" s="44"/>
      <c r="K588" s="49" t="str">
        <f>Table13[[#This Row],[JUR]]&amp;" "&amp;Table13[[#This Row],[FORMATION]]</f>
        <v>32 39</v>
      </c>
      <c r="L588" s="49">
        <v>32</v>
      </c>
      <c r="M588" s="51">
        <v>39</v>
      </c>
      <c r="N588" s="51">
        <v>0.14000000000000001</v>
      </c>
    </row>
    <row r="589" spans="1:14">
      <c r="A589" s="34" t="str">
        <f>'2025 Decline Rates Vertical'!$B589&amp;" "&amp;'2025 Decline Rates Vertical'!$C589</f>
        <v>22 93</v>
      </c>
      <c r="B589" s="45">
        <v>22</v>
      </c>
      <c r="C589" s="46">
        <v>93</v>
      </c>
      <c r="D589" s="47">
        <v>0.42</v>
      </c>
      <c r="F589" s="37" t="str">
        <f>'2025 Decline Rates Vertical'!$G589&amp;" "&amp;'2025 Decline Rates Vertical'!$H589</f>
        <v>33 39</v>
      </c>
      <c r="G589" s="45">
        <v>33</v>
      </c>
      <c r="H589" s="47">
        <v>39</v>
      </c>
      <c r="I589" s="47">
        <v>0.31</v>
      </c>
      <c r="J589" s="48"/>
      <c r="K589" s="45" t="str">
        <f>Table13[[#This Row],[JUR]]&amp;" "&amp;Table13[[#This Row],[FORMATION]]</f>
        <v>33 39</v>
      </c>
      <c r="L589" s="45">
        <v>33</v>
      </c>
      <c r="M589" s="47">
        <v>39</v>
      </c>
      <c r="N589" s="47">
        <v>0.14000000000000001</v>
      </c>
    </row>
    <row r="590" spans="1:14">
      <c r="A590" s="34" t="str">
        <f>'2025 Decline Rates Vertical'!$B590&amp;" "&amp;'2025 Decline Rates Vertical'!$C590</f>
        <v>22 94</v>
      </c>
      <c r="B590" s="49">
        <v>22</v>
      </c>
      <c r="C590" s="50">
        <v>94</v>
      </c>
      <c r="D590" s="51">
        <v>0.34</v>
      </c>
      <c r="F590" s="37" t="str">
        <f>'2025 Decline Rates Vertical'!$G590&amp;" "&amp;'2025 Decline Rates Vertical'!$H590</f>
        <v>36 39</v>
      </c>
      <c r="G590" s="49">
        <v>36</v>
      </c>
      <c r="H590" s="51">
        <v>39</v>
      </c>
      <c r="I590" s="51">
        <v>0.31</v>
      </c>
      <c r="J590" s="44"/>
      <c r="K590" s="49" t="str">
        <f>Table13[[#This Row],[JUR]]&amp;" "&amp;Table13[[#This Row],[FORMATION]]</f>
        <v>36 39</v>
      </c>
      <c r="L590" s="49">
        <v>36</v>
      </c>
      <c r="M590" s="51">
        <v>39</v>
      </c>
      <c r="N590" s="51">
        <v>0.14000000000000001</v>
      </c>
    </row>
    <row r="591" spans="1:14">
      <c r="A591" s="34" t="str">
        <f>'2025 Decline Rates Vertical'!$B591&amp;" "&amp;'2025 Decline Rates Vertical'!$C591</f>
        <v>22 95</v>
      </c>
      <c r="B591" s="45">
        <v>22</v>
      </c>
      <c r="C591" s="46">
        <v>95</v>
      </c>
      <c r="D591" s="47">
        <v>0.51</v>
      </c>
      <c r="F591" s="37" t="str">
        <f>'2025 Decline Rates Vertical'!$G591&amp;" "&amp;'2025 Decline Rates Vertical'!$H591</f>
        <v>38 39</v>
      </c>
      <c r="G591" s="45">
        <v>38</v>
      </c>
      <c r="H591" s="47">
        <v>39</v>
      </c>
      <c r="I591" s="47">
        <v>0.31</v>
      </c>
      <c r="J591" s="48"/>
      <c r="K591" s="45" t="str">
        <f>Table13[[#This Row],[JUR]]&amp;" "&amp;Table13[[#This Row],[FORMATION]]</f>
        <v>38 39</v>
      </c>
      <c r="L591" s="45">
        <v>38</v>
      </c>
      <c r="M591" s="47">
        <v>39</v>
      </c>
      <c r="N591" s="47">
        <v>0.14000000000000001</v>
      </c>
    </row>
    <row r="592" spans="1:14">
      <c r="A592" s="34" t="str">
        <f>'2025 Decline Rates Vertical'!$B592&amp;" "&amp;'2025 Decline Rates Vertical'!$C592</f>
        <v>22 96</v>
      </c>
      <c r="B592" s="49">
        <v>22</v>
      </c>
      <c r="C592" s="50">
        <v>96</v>
      </c>
      <c r="D592" s="51">
        <v>0.7</v>
      </c>
      <c r="F592" s="37" t="str">
        <f>'2025 Decline Rates Vertical'!$G592&amp;" "&amp;'2025 Decline Rates Vertical'!$H592</f>
        <v>39 39</v>
      </c>
      <c r="G592" s="49">
        <v>39</v>
      </c>
      <c r="H592" s="51">
        <v>39</v>
      </c>
      <c r="I592" s="51">
        <v>0.31</v>
      </c>
      <c r="J592" s="44"/>
      <c r="K592" s="49" t="str">
        <f>Table13[[#This Row],[JUR]]&amp;" "&amp;Table13[[#This Row],[FORMATION]]</f>
        <v>39 39</v>
      </c>
      <c r="L592" s="49">
        <v>39</v>
      </c>
      <c r="M592" s="51">
        <v>39</v>
      </c>
      <c r="N592" s="51">
        <v>0.14000000000000001</v>
      </c>
    </row>
    <row r="593" spans="1:14">
      <c r="A593" s="34" t="str">
        <f>'2025 Decline Rates Vertical'!$B593&amp;" "&amp;'2025 Decline Rates Vertical'!$C593</f>
        <v>22 100</v>
      </c>
      <c r="B593" s="45">
        <v>22</v>
      </c>
      <c r="C593" s="46">
        <v>100</v>
      </c>
      <c r="D593" s="47">
        <v>0</v>
      </c>
      <c r="F593" s="37" t="str">
        <f>'2025 Decline Rates Vertical'!$G593&amp;" "&amp;'2025 Decline Rates Vertical'!$H593</f>
        <v>42 39</v>
      </c>
      <c r="G593" s="45">
        <v>42</v>
      </c>
      <c r="H593" s="47">
        <v>39</v>
      </c>
      <c r="I593" s="47">
        <v>0.31</v>
      </c>
      <c r="J593" s="48"/>
      <c r="K593" s="45" t="str">
        <f>Table13[[#This Row],[JUR]]&amp;" "&amp;Table13[[#This Row],[FORMATION]]</f>
        <v>42 39</v>
      </c>
      <c r="L593" s="45">
        <v>42</v>
      </c>
      <c r="M593" s="47">
        <v>39</v>
      </c>
      <c r="N593" s="47">
        <v>0.14000000000000001</v>
      </c>
    </row>
    <row r="594" spans="1:14">
      <c r="A594" s="34" t="str">
        <f>'2025 Decline Rates Vertical'!$B594&amp;" "&amp;'2025 Decline Rates Vertical'!$C594</f>
        <v>22 101</v>
      </c>
      <c r="B594" s="49">
        <v>22</v>
      </c>
      <c r="C594" s="50">
        <v>101</v>
      </c>
      <c r="D594" s="51">
        <v>0</v>
      </c>
      <c r="F594" s="37" t="str">
        <f>'2025 Decline Rates Vertical'!$G594&amp;" "&amp;'2025 Decline Rates Vertical'!$H594</f>
        <v>45 39</v>
      </c>
      <c r="G594" s="49">
        <v>45</v>
      </c>
      <c r="H594" s="51">
        <v>39</v>
      </c>
      <c r="I594" s="51">
        <v>0.31</v>
      </c>
      <c r="J594" s="44"/>
      <c r="K594" s="49" t="str">
        <f>Table13[[#This Row],[JUR]]&amp;" "&amp;Table13[[#This Row],[FORMATION]]</f>
        <v>45 39</v>
      </c>
      <c r="L594" s="49">
        <v>45</v>
      </c>
      <c r="M594" s="51">
        <v>39</v>
      </c>
      <c r="N594" s="51">
        <v>0.14000000000000001</v>
      </c>
    </row>
    <row r="595" spans="1:14">
      <c r="A595" s="34" t="str">
        <f>'2025 Decline Rates Vertical'!$B595&amp;" "&amp;'2025 Decline Rates Vertical'!$C595</f>
        <v>22 109</v>
      </c>
      <c r="B595" s="45">
        <v>22</v>
      </c>
      <c r="C595" s="46">
        <v>109</v>
      </c>
      <c r="D595" s="47">
        <v>0.38</v>
      </c>
      <c r="F595" s="37" t="str">
        <f>'2025 Decline Rates Vertical'!$G595&amp;" "&amp;'2025 Decline Rates Vertical'!$H595</f>
        <v>47 39</v>
      </c>
      <c r="G595" s="45">
        <v>47</v>
      </c>
      <c r="H595" s="47">
        <v>39</v>
      </c>
      <c r="I595" s="47">
        <v>0.31</v>
      </c>
      <c r="J595" s="48"/>
      <c r="K595" s="45" t="str">
        <f>Table13[[#This Row],[JUR]]&amp;" "&amp;Table13[[#This Row],[FORMATION]]</f>
        <v>47 39</v>
      </c>
      <c r="L595" s="45">
        <v>47</v>
      </c>
      <c r="M595" s="47">
        <v>39</v>
      </c>
      <c r="N595" s="47">
        <v>0.14000000000000001</v>
      </c>
    </row>
    <row r="596" spans="1:14">
      <c r="A596" s="34" t="str">
        <f>'2025 Decline Rates Vertical'!$B596&amp;" "&amp;'2025 Decline Rates Vertical'!$C596</f>
        <v>23 3</v>
      </c>
      <c r="B596" s="49">
        <v>23</v>
      </c>
      <c r="C596" s="50">
        <v>3</v>
      </c>
      <c r="D596" s="51">
        <v>0.31</v>
      </c>
      <c r="F596" s="37" t="str">
        <f>'2025 Decline Rates Vertical'!$G596&amp;" "&amp;'2025 Decline Rates Vertical'!$H596</f>
        <v>1 40</v>
      </c>
      <c r="G596" s="49">
        <v>1</v>
      </c>
      <c r="H596" s="51">
        <v>40</v>
      </c>
      <c r="I596" s="51">
        <v>0.16</v>
      </c>
      <c r="J596" s="44"/>
      <c r="K596" s="49" t="str">
        <f>Table13[[#This Row],[JUR]]&amp;" "&amp;Table13[[#This Row],[FORMATION]]</f>
        <v>1 40</v>
      </c>
      <c r="L596" s="49">
        <v>1</v>
      </c>
      <c r="M596" s="51">
        <v>40</v>
      </c>
      <c r="N596" s="51">
        <v>0.08</v>
      </c>
    </row>
    <row r="597" spans="1:14">
      <c r="A597" s="34" t="str">
        <f>'2025 Decline Rates Vertical'!$B597&amp;" "&amp;'2025 Decline Rates Vertical'!$C597</f>
        <v>23 8</v>
      </c>
      <c r="B597" s="45">
        <v>23</v>
      </c>
      <c r="C597" s="46">
        <v>8</v>
      </c>
      <c r="D597" s="47">
        <v>0.36</v>
      </c>
      <c r="F597" s="37" t="str">
        <f>'2025 Decline Rates Vertical'!$G597&amp;" "&amp;'2025 Decline Rates Vertical'!$H597</f>
        <v>2 40</v>
      </c>
      <c r="G597" s="45">
        <v>2</v>
      </c>
      <c r="H597" s="47">
        <v>40</v>
      </c>
      <c r="I597" s="47">
        <v>0.21</v>
      </c>
      <c r="J597" s="48"/>
      <c r="K597" s="45" t="str">
        <f>Table13[[#This Row],[JUR]]&amp;" "&amp;Table13[[#This Row],[FORMATION]]</f>
        <v>2 40</v>
      </c>
      <c r="L597" s="45">
        <v>2</v>
      </c>
      <c r="M597" s="47">
        <v>40</v>
      </c>
      <c r="N597" s="47">
        <v>0.15</v>
      </c>
    </row>
    <row r="598" spans="1:14">
      <c r="A598" s="34" t="str">
        <f>'2025 Decline Rates Vertical'!$B598&amp;" "&amp;'2025 Decline Rates Vertical'!$C598</f>
        <v>23 9</v>
      </c>
      <c r="B598" s="49">
        <v>23</v>
      </c>
      <c r="C598" s="50">
        <v>9</v>
      </c>
      <c r="D598" s="51">
        <v>0.38</v>
      </c>
      <c r="F598" s="37" t="str">
        <f>'2025 Decline Rates Vertical'!$G598&amp;" "&amp;'2025 Decline Rates Vertical'!$H598</f>
        <v>9 40</v>
      </c>
      <c r="G598" s="49">
        <v>9</v>
      </c>
      <c r="H598" s="51">
        <v>40</v>
      </c>
      <c r="I598" s="51">
        <v>0.16</v>
      </c>
      <c r="J598" s="44"/>
      <c r="K598" s="49" t="str">
        <f>Table13[[#This Row],[JUR]]&amp;" "&amp;Table13[[#This Row],[FORMATION]]</f>
        <v>9 40</v>
      </c>
      <c r="L598" s="49">
        <v>9</v>
      </c>
      <c r="M598" s="51">
        <v>40</v>
      </c>
      <c r="N598" s="51">
        <v>0.08</v>
      </c>
    </row>
    <row r="599" spans="1:14">
      <c r="A599" s="34" t="str">
        <f>'2025 Decline Rates Vertical'!$B599&amp;" "&amp;'2025 Decline Rates Vertical'!$C599</f>
        <v>23 10</v>
      </c>
      <c r="B599" s="45">
        <v>23</v>
      </c>
      <c r="C599" s="46">
        <v>10</v>
      </c>
      <c r="D599" s="47">
        <v>0.18</v>
      </c>
      <c r="F599" s="37" t="str">
        <f>'2025 Decline Rates Vertical'!$G599&amp;" "&amp;'2025 Decline Rates Vertical'!$H599</f>
        <v>11 40</v>
      </c>
      <c r="G599" s="45">
        <v>11</v>
      </c>
      <c r="H599" s="47">
        <v>40</v>
      </c>
      <c r="I599" s="47">
        <v>0.16</v>
      </c>
      <c r="J599" s="48"/>
      <c r="K599" s="45" t="str">
        <f>Table13[[#This Row],[JUR]]&amp;" "&amp;Table13[[#This Row],[FORMATION]]</f>
        <v>11 40</v>
      </c>
      <c r="L599" s="45">
        <v>11</v>
      </c>
      <c r="M599" s="47">
        <v>40</v>
      </c>
      <c r="N599" s="47">
        <v>0.08</v>
      </c>
    </row>
    <row r="600" spans="1:14">
      <c r="A600" s="34" t="str">
        <f>'2025 Decline Rates Vertical'!$B600&amp;" "&amp;'2025 Decline Rates Vertical'!$C600</f>
        <v>23 18</v>
      </c>
      <c r="B600" s="49">
        <v>23</v>
      </c>
      <c r="C600" s="50">
        <v>18</v>
      </c>
      <c r="D600" s="51">
        <v>0.38</v>
      </c>
      <c r="F600" s="37" t="str">
        <f>'2025 Decline Rates Vertical'!$G600&amp;" "&amp;'2025 Decline Rates Vertical'!$H600</f>
        <v>12 40</v>
      </c>
      <c r="G600" s="49">
        <v>12</v>
      </c>
      <c r="H600" s="51">
        <v>40</v>
      </c>
      <c r="I600" s="51">
        <v>0.21</v>
      </c>
      <c r="J600" s="44"/>
      <c r="K600" s="49" t="str">
        <f>Table13[[#This Row],[JUR]]&amp;" "&amp;Table13[[#This Row],[FORMATION]]</f>
        <v>12 40</v>
      </c>
      <c r="L600" s="49">
        <v>12</v>
      </c>
      <c r="M600" s="51">
        <v>40</v>
      </c>
      <c r="N600" s="51">
        <v>0.15</v>
      </c>
    </row>
    <row r="601" spans="1:14">
      <c r="A601" s="34" t="str">
        <f>'2025 Decline Rates Vertical'!$B601&amp;" "&amp;'2025 Decline Rates Vertical'!$C601</f>
        <v>23 22</v>
      </c>
      <c r="B601" s="45">
        <v>23</v>
      </c>
      <c r="C601" s="46">
        <v>22</v>
      </c>
      <c r="D601" s="47">
        <v>0.19</v>
      </c>
      <c r="F601" s="37" t="str">
        <f>'2025 Decline Rates Vertical'!$G601&amp;" "&amp;'2025 Decline Rates Vertical'!$H601</f>
        <v>13 40</v>
      </c>
      <c r="G601" s="45">
        <v>13</v>
      </c>
      <c r="H601" s="47">
        <v>40</v>
      </c>
      <c r="I601" s="47">
        <v>0.21</v>
      </c>
      <c r="J601" s="48"/>
      <c r="K601" s="45" t="str">
        <f>Table13[[#This Row],[JUR]]&amp;" "&amp;Table13[[#This Row],[FORMATION]]</f>
        <v>13 40</v>
      </c>
      <c r="L601" s="45">
        <v>13</v>
      </c>
      <c r="M601" s="47">
        <v>40</v>
      </c>
      <c r="N601" s="47">
        <v>0.15</v>
      </c>
    </row>
    <row r="602" spans="1:14">
      <c r="A602" s="34" t="str">
        <f>'2025 Decline Rates Vertical'!$B602&amp;" "&amp;'2025 Decline Rates Vertical'!$C602</f>
        <v>23 43</v>
      </c>
      <c r="B602" s="49">
        <v>23</v>
      </c>
      <c r="C602" s="50">
        <v>43</v>
      </c>
      <c r="D602" s="51">
        <v>0.18</v>
      </c>
      <c r="F602" s="37" t="str">
        <f>'2025 Decline Rates Vertical'!$G602&amp;" "&amp;'2025 Decline Rates Vertical'!$H602</f>
        <v>14 40</v>
      </c>
      <c r="G602" s="49">
        <v>14</v>
      </c>
      <c r="H602" s="51">
        <v>40</v>
      </c>
      <c r="I602" s="51">
        <v>0.21</v>
      </c>
      <c r="J602" s="44"/>
      <c r="K602" s="49" t="str">
        <f>Table13[[#This Row],[JUR]]&amp;" "&amp;Table13[[#This Row],[FORMATION]]</f>
        <v>14 40</v>
      </c>
      <c r="L602" s="49">
        <v>14</v>
      </c>
      <c r="M602" s="51">
        <v>40</v>
      </c>
      <c r="N602" s="51">
        <v>0.15</v>
      </c>
    </row>
    <row r="603" spans="1:14">
      <c r="A603" s="34" t="str">
        <f>'2025 Decline Rates Vertical'!$B603&amp;" "&amp;'2025 Decline Rates Vertical'!$C603</f>
        <v>23 93</v>
      </c>
      <c r="B603" s="45">
        <v>23</v>
      </c>
      <c r="C603" s="46">
        <v>93</v>
      </c>
      <c r="D603" s="47">
        <v>0.42</v>
      </c>
      <c r="F603" s="37" t="str">
        <f>'2025 Decline Rates Vertical'!$G603&amp;" "&amp;'2025 Decline Rates Vertical'!$H603</f>
        <v>16 40</v>
      </c>
      <c r="G603" s="45">
        <v>16</v>
      </c>
      <c r="H603" s="47">
        <v>40</v>
      </c>
      <c r="I603" s="47">
        <v>0.21</v>
      </c>
      <c r="J603" s="48"/>
      <c r="K603" s="45" t="str">
        <f>Table13[[#This Row],[JUR]]&amp;" "&amp;Table13[[#This Row],[FORMATION]]</f>
        <v>16 40</v>
      </c>
      <c r="L603" s="45">
        <v>16</v>
      </c>
      <c r="M603" s="47">
        <v>40</v>
      </c>
      <c r="N603" s="47">
        <v>0.15</v>
      </c>
    </row>
    <row r="604" spans="1:14">
      <c r="A604" s="34" t="str">
        <f>'2025 Decline Rates Vertical'!$B604&amp;" "&amp;'2025 Decline Rates Vertical'!$C604</f>
        <v>23 94</v>
      </c>
      <c r="B604" s="49">
        <v>23</v>
      </c>
      <c r="C604" s="50">
        <v>94</v>
      </c>
      <c r="D604" s="51">
        <v>0.34</v>
      </c>
      <c r="F604" s="37" t="str">
        <f>'2025 Decline Rates Vertical'!$G604&amp;" "&amp;'2025 Decline Rates Vertical'!$H604</f>
        <v>17 40</v>
      </c>
      <c r="G604" s="49">
        <v>17</v>
      </c>
      <c r="H604" s="51">
        <v>40</v>
      </c>
      <c r="I604" s="51">
        <v>0.16</v>
      </c>
      <c r="J604" s="44"/>
      <c r="K604" s="49" t="str">
        <f>Table13[[#This Row],[JUR]]&amp;" "&amp;Table13[[#This Row],[FORMATION]]</f>
        <v>17 40</v>
      </c>
      <c r="L604" s="49">
        <v>17</v>
      </c>
      <c r="M604" s="51">
        <v>40</v>
      </c>
      <c r="N604" s="51">
        <v>0.08</v>
      </c>
    </row>
    <row r="605" spans="1:14">
      <c r="A605" s="34" t="str">
        <f>'2025 Decline Rates Vertical'!$B605&amp;" "&amp;'2025 Decline Rates Vertical'!$C605</f>
        <v>23 95</v>
      </c>
      <c r="B605" s="45">
        <v>23</v>
      </c>
      <c r="C605" s="46">
        <v>95</v>
      </c>
      <c r="D605" s="47">
        <v>0.51</v>
      </c>
      <c r="F605" s="37" t="str">
        <f>'2025 Decline Rates Vertical'!$G605&amp;" "&amp;'2025 Decline Rates Vertical'!$H605</f>
        <v>19 40</v>
      </c>
      <c r="G605" s="45">
        <v>19</v>
      </c>
      <c r="H605" s="47">
        <v>40</v>
      </c>
      <c r="I605" s="47">
        <v>0.21</v>
      </c>
      <c r="J605" s="48"/>
      <c r="K605" s="45" t="str">
        <f>Table13[[#This Row],[JUR]]&amp;" "&amp;Table13[[#This Row],[FORMATION]]</f>
        <v>19 40</v>
      </c>
      <c r="L605" s="45">
        <v>19</v>
      </c>
      <c r="M605" s="47">
        <v>40</v>
      </c>
      <c r="N605" s="47">
        <v>0.15</v>
      </c>
    </row>
    <row r="606" spans="1:14">
      <c r="A606" s="34" t="str">
        <f>'2025 Decline Rates Vertical'!$B606&amp;" "&amp;'2025 Decline Rates Vertical'!$C606</f>
        <v>23 96</v>
      </c>
      <c r="B606" s="49">
        <v>23</v>
      </c>
      <c r="C606" s="50">
        <v>96</v>
      </c>
      <c r="D606" s="51">
        <v>0.7</v>
      </c>
      <c r="F606" s="37" t="str">
        <f>'2025 Decline Rates Vertical'!$G606&amp;" "&amp;'2025 Decline Rates Vertical'!$H606</f>
        <v>21 40</v>
      </c>
      <c r="G606" s="49">
        <v>21</v>
      </c>
      <c r="H606" s="51">
        <v>40</v>
      </c>
      <c r="I606" s="51">
        <v>0.16</v>
      </c>
      <c r="J606" s="44"/>
      <c r="K606" s="49" t="str">
        <f>Table13[[#This Row],[JUR]]&amp;" "&amp;Table13[[#This Row],[FORMATION]]</f>
        <v>21 40</v>
      </c>
      <c r="L606" s="49">
        <v>21</v>
      </c>
      <c r="M606" s="51">
        <v>40</v>
      </c>
      <c r="N606" s="51">
        <v>0.08</v>
      </c>
    </row>
    <row r="607" spans="1:14">
      <c r="A607" s="34" t="str">
        <f>'2025 Decline Rates Vertical'!$B607&amp;" "&amp;'2025 Decline Rates Vertical'!$C607</f>
        <v>23 100</v>
      </c>
      <c r="B607" s="45">
        <v>23</v>
      </c>
      <c r="C607" s="46">
        <v>100</v>
      </c>
      <c r="D607" s="47">
        <v>0</v>
      </c>
      <c r="F607" s="37" t="str">
        <f>'2025 Decline Rates Vertical'!$G607&amp;" "&amp;'2025 Decline Rates Vertical'!$H607</f>
        <v>24 40</v>
      </c>
      <c r="G607" s="45">
        <v>24</v>
      </c>
      <c r="H607" s="47">
        <v>40</v>
      </c>
      <c r="I607" s="47">
        <v>0.16</v>
      </c>
      <c r="J607" s="48"/>
      <c r="K607" s="45" t="str">
        <f>Table13[[#This Row],[JUR]]&amp;" "&amp;Table13[[#This Row],[FORMATION]]</f>
        <v>24 40</v>
      </c>
      <c r="L607" s="45">
        <v>24</v>
      </c>
      <c r="M607" s="47">
        <v>40</v>
      </c>
      <c r="N607" s="47">
        <v>0.08</v>
      </c>
    </row>
    <row r="608" spans="1:14">
      <c r="A608" s="34" t="str">
        <f>'2025 Decline Rates Vertical'!$B608&amp;" "&amp;'2025 Decline Rates Vertical'!$C608</f>
        <v>23 101</v>
      </c>
      <c r="B608" s="49">
        <v>23</v>
      </c>
      <c r="C608" s="50">
        <v>101</v>
      </c>
      <c r="D608" s="51">
        <v>0</v>
      </c>
      <c r="F608" s="37" t="str">
        <f>'2025 Decline Rates Vertical'!$G608&amp;" "&amp;'2025 Decline Rates Vertical'!$H608</f>
        <v>29 40</v>
      </c>
      <c r="G608" s="49">
        <v>29</v>
      </c>
      <c r="H608" s="51">
        <v>40</v>
      </c>
      <c r="I608" s="51">
        <v>0.21</v>
      </c>
      <c r="J608" s="44"/>
      <c r="K608" s="49" t="str">
        <f>Table13[[#This Row],[JUR]]&amp;" "&amp;Table13[[#This Row],[FORMATION]]</f>
        <v>29 40</v>
      </c>
      <c r="L608" s="49">
        <v>29</v>
      </c>
      <c r="M608" s="51">
        <v>40</v>
      </c>
      <c r="N608" s="51">
        <v>0.15</v>
      </c>
    </row>
    <row r="609" spans="1:14">
      <c r="A609" s="34" t="str">
        <f>'2025 Decline Rates Vertical'!$B609&amp;" "&amp;'2025 Decline Rates Vertical'!$C609</f>
        <v>23 109</v>
      </c>
      <c r="B609" s="45">
        <v>23</v>
      </c>
      <c r="C609" s="46">
        <v>109</v>
      </c>
      <c r="D609" s="47">
        <v>0.38</v>
      </c>
      <c r="F609" s="37" t="str">
        <f>'2025 Decline Rates Vertical'!$G609&amp;" "&amp;'2025 Decline Rates Vertical'!$H609</f>
        <v>31 40</v>
      </c>
      <c r="G609" s="45">
        <v>31</v>
      </c>
      <c r="H609" s="47">
        <v>40</v>
      </c>
      <c r="I609" s="47">
        <v>0.16</v>
      </c>
      <c r="J609" s="48"/>
      <c r="K609" s="45" t="str">
        <f>Table13[[#This Row],[JUR]]&amp;" "&amp;Table13[[#This Row],[FORMATION]]</f>
        <v>31 40</v>
      </c>
      <c r="L609" s="45">
        <v>31</v>
      </c>
      <c r="M609" s="47">
        <v>40</v>
      </c>
      <c r="N609" s="47">
        <v>0.08</v>
      </c>
    </row>
    <row r="610" spans="1:14">
      <c r="A610" s="34" t="str">
        <f>'2025 Decline Rates Vertical'!$B610&amp;" "&amp;'2025 Decline Rates Vertical'!$C610</f>
        <v>24 9</v>
      </c>
      <c r="B610" s="49">
        <v>24</v>
      </c>
      <c r="C610" s="50">
        <v>9</v>
      </c>
      <c r="D610" s="51">
        <v>0.38</v>
      </c>
      <c r="F610" s="37" t="str">
        <f>'2025 Decline Rates Vertical'!$G610&amp;" "&amp;'2025 Decline Rates Vertical'!$H610</f>
        <v>32 40</v>
      </c>
      <c r="G610" s="49">
        <v>32</v>
      </c>
      <c r="H610" s="51">
        <v>40</v>
      </c>
      <c r="I610" s="51">
        <v>0.21</v>
      </c>
      <c r="J610" s="44"/>
      <c r="K610" s="49" t="str">
        <f>Table13[[#This Row],[JUR]]&amp;" "&amp;Table13[[#This Row],[FORMATION]]</f>
        <v>32 40</v>
      </c>
      <c r="L610" s="49">
        <v>32</v>
      </c>
      <c r="M610" s="51">
        <v>40</v>
      </c>
      <c r="N610" s="51">
        <v>0.15</v>
      </c>
    </row>
    <row r="611" spans="1:14">
      <c r="A611" s="34" t="str">
        <f>'2025 Decline Rates Vertical'!$B611&amp;" "&amp;'2025 Decline Rates Vertical'!$C611</f>
        <v>24 10</v>
      </c>
      <c r="B611" s="45">
        <v>24</v>
      </c>
      <c r="C611" s="46">
        <v>10</v>
      </c>
      <c r="D611" s="47">
        <v>0.23</v>
      </c>
      <c r="F611" s="37" t="str">
        <f>'2025 Decline Rates Vertical'!$G611&amp;" "&amp;'2025 Decline Rates Vertical'!$H611</f>
        <v>33 40</v>
      </c>
      <c r="G611" s="45">
        <v>33</v>
      </c>
      <c r="H611" s="47">
        <v>40</v>
      </c>
      <c r="I611" s="47">
        <v>0.21</v>
      </c>
      <c r="J611" s="48"/>
      <c r="K611" s="45" t="str">
        <f>Table13[[#This Row],[JUR]]&amp;" "&amp;Table13[[#This Row],[FORMATION]]</f>
        <v>33 40</v>
      </c>
      <c r="L611" s="45">
        <v>33</v>
      </c>
      <c r="M611" s="47">
        <v>40</v>
      </c>
      <c r="N611" s="47">
        <v>0.15</v>
      </c>
    </row>
    <row r="612" spans="1:14">
      <c r="A612" s="34" t="str">
        <f>'2025 Decline Rates Vertical'!$B612&amp;" "&amp;'2025 Decline Rates Vertical'!$C612</f>
        <v>24 11</v>
      </c>
      <c r="B612" s="49">
        <v>24</v>
      </c>
      <c r="C612" s="50">
        <v>11</v>
      </c>
      <c r="D612" s="51">
        <v>0.41</v>
      </c>
      <c r="F612" s="37" t="str">
        <f>'2025 Decline Rates Vertical'!$G612&amp;" "&amp;'2025 Decline Rates Vertical'!$H612</f>
        <v>36 40</v>
      </c>
      <c r="G612" s="49">
        <v>36</v>
      </c>
      <c r="H612" s="51">
        <v>40</v>
      </c>
      <c r="I612" s="51">
        <v>0.21</v>
      </c>
      <c r="J612" s="44"/>
      <c r="K612" s="49" t="str">
        <f>Table13[[#This Row],[JUR]]&amp;" "&amp;Table13[[#This Row],[FORMATION]]</f>
        <v>36 40</v>
      </c>
      <c r="L612" s="49">
        <v>36</v>
      </c>
      <c r="M612" s="51">
        <v>40</v>
      </c>
      <c r="N612" s="51">
        <v>0.15</v>
      </c>
    </row>
    <row r="613" spans="1:14">
      <c r="A613" s="34" t="str">
        <f>'2025 Decline Rates Vertical'!$B613&amp;" "&amp;'2025 Decline Rates Vertical'!$C613</f>
        <v>24 12</v>
      </c>
      <c r="B613" s="45">
        <v>24</v>
      </c>
      <c r="C613" s="46">
        <v>12</v>
      </c>
      <c r="D613" s="47">
        <v>0.37</v>
      </c>
      <c r="F613" s="37" t="str">
        <f>'2025 Decline Rates Vertical'!$G613&amp;" "&amp;'2025 Decline Rates Vertical'!$H613</f>
        <v>38 40</v>
      </c>
      <c r="G613" s="45">
        <v>38</v>
      </c>
      <c r="H613" s="47">
        <v>40</v>
      </c>
      <c r="I613" s="47">
        <v>0.21</v>
      </c>
      <c r="J613" s="48"/>
      <c r="K613" s="45" t="str">
        <f>Table13[[#This Row],[JUR]]&amp;" "&amp;Table13[[#This Row],[FORMATION]]</f>
        <v>38 40</v>
      </c>
      <c r="L613" s="45">
        <v>38</v>
      </c>
      <c r="M613" s="47">
        <v>40</v>
      </c>
      <c r="N613" s="47">
        <v>0.15</v>
      </c>
    </row>
    <row r="614" spans="1:14">
      <c r="A614" s="34" t="str">
        <f>'2025 Decline Rates Vertical'!$B614&amp;" "&amp;'2025 Decline Rates Vertical'!$C614</f>
        <v>24 13</v>
      </c>
      <c r="B614" s="49">
        <v>24</v>
      </c>
      <c r="C614" s="50">
        <v>13</v>
      </c>
      <c r="D614" s="51">
        <v>0.4</v>
      </c>
      <c r="F614" s="37" t="str">
        <f>'2025 Decline Rates Vertical'!$G614&amp;" "&amp;'2025 Decline Rates Vertical'!$H614</f>
        <v>39 40</v>
      </c>
      <c r="G614" s="49">
        <v>39</v>
      </c>
      <c r="H614" s="51">
        <v>40</v>
      </c>
      <c r="I614" s="51">
        <v>0.21</v>
      </c>
      <c r="J614" s="44"/>
      <c r="K614" s="49" t="str">
        <f>Table13[[#This Row],[JUR]]&amp;" "&amp;Table13[[#This Row],[FORMATION]]</f>
        <v>39 40</v>
      </c>
      <c r="L614" s="49">
        <v>39</v>
      </c>
      <c r="M614" s="51">
        <v>40</v>
      </c>
      <c r="N614" s="51">
        <v>0.15</v>
      </c>
    </row>
    <row r="615" spans="1:14">
      <c r="A615" s="34" t="str">
        <f>'2025 Decline Rates Vertical'!$B615&amp;" "&amp;'2025 Decline Rates Vertical'!$C615</f>
        <v>24 14</v>
      </c>
      <c r="B615" s="45">
        <v>24</v>
      </c>
      <c r="C615" s="46">
        <v>14</v>
      </c>
      <c r="D615" s="47">
        <v>0.31</v>
      </c>
      <c r="F615" s="37" t="str">
        <f>'2025 Decline Rates Vertical'!$G615&amp;" "&amp;'2025 Decline Rates Vertical'!$H615</f>
        <v>42 40</v>
      </c>
      <c r="G615" s="45">
        <v>42</v>
      </c>
      <c r="H615" s="47">
        <v>40</v>
      </c>
      <c r="I615" s="47">
        <v>0.21</v>
      </c>
      <c r="J615" s="48"/>
      <c r="K615" s="45" t="str">
        <f>Table13[[#This Row],[JUR]]&amp;" "&amp;Table13[[#This Row],[FORMATION]]</f>
        <v>42 40</v>
      </c>
      <c r="L615" s="45">
        <v>42</v>
      </c>
      <c r="M615" s="47">
        <v>40</v>
      </c>
      <c r="N615" s="47">
        <v>0.15</v>
      </c>
    </row>
    <row r="616" spans="1:14">
      <c r="A616" s="34" t="str">
        <f>'2025 Decline Rates Vertical'!$B616&amp;" "&amp;'2025 Decline Rates Vertical'!$C616</f>
        <v>24 15</v>
      </c>
      <c r="B616" s="49">
        <v>24</v>
      </c>
      <c r="C616" s="50">
        <v>15</v>
      </c>
      <c r="D616" s="51">
        <v>0.34</v>
      </c>
      <c r="F616" s="37" t="str">
        <f>'2025 Decline Rates Vertical'!$G616&amp;" "&amp;'2025 Decline Rates Vertical'!$H616</f>
        <v>45 40</v>
      </c>
      <c r="G616" s="49">
        <v>45</v>
      </c>
      <c r="H616" s="51">
        <v>40</v>
      </c>
      <c r="I616" s="51">
        <v>0.21</v>
      </c>
      <c r="J616" s="44"/>
      <c r="K616" s="49" t="str">
        <f>Table13[[#This Row],[JUR]]&amp;" "&amp;Table13[[#This Row],[FORMATION]]</f>
        <v>45 40</v>
      </c>
      <c r="L616" s="49">
        <v>45</v>
      </c>
      <c r="M616" s="51">
        <v>40</v>
      </c>
      <c r="N616" s="51">
        <v>0.15</v>
      </c>
    </row>
    <row r="617" spans="1:14">
      <c r="A617" s="34" t="str">
        <f>'2025 Decline Rates Vertical'!$B617&amp;" "&amp;'2025 Decline Rates Vertical'!$C617</f>
        <v>24 18</v>
      </c>
      <c r="B617" s="45">
        <v>24</v>
      </c>
      <c r="C617" s="46">
        <v>18</v>
      </c>
      <c r="D617" s="47">
        <v>0.36</v>
      </c>
      <c r="F617" s="37" t="str">
        <f>'2025 Decline Rates Vertical'!$G617&amp;" "&amp;'2025 Decline Rates Vertical'!$H617</f>
        <v>46 40</v>
      </c>
      <c r="G617" s="45">
        <v>46</v>
      </c>
      <c r="H617" s="47">
        <v>40</v>
      </c>
      <c r="I617" s="47">
        <v>0.16</v>
      </c>
      <c r="J617" s="48"/>
      <c r="K617" s="45" t="str">
        <f>Table13[[#This Row],[JUR]]&amp;" "&amp;Table13[[#This Row],[FORMATION]]</f>
        <v>46 40</v>
      </c>
      <c r="L617" s="45">
        <v>46</v>
      </c>
      <c r="M617" s="47">
        <v>40</v>
      </c>
      <c r="N617" s="47">
        <v>0.08</v>
      </c>
    </row>
    <row r="618" spans="1:14">
      <c r="A618" s="34" t="str">
        <f>'2025 Decline Rates Vertical'!$B618&amp;" "&amp;'2025 Decline Rates Vertical'!$C618</f>
        <v>24 21</v>
      </c>
      <c r="B618" s="49">
        <v>24</v>
      </c>
      <c r="C618" s="50">
        <v>21</v>
      </c>
      <c r="D618" s="51">
        <v>0.31</v>
      </c>
      <c r="F618" s="37" t="str">
        <f>'2025 Decline Rates Vertical'!$G618&amp;" "&amp;'2025 Decline Rates Vertical'!$H618</f>
        <v>47 40</v>
      </c>
      <c r="G618" s="49">
        <v>47</v>
      </c>
      <c r="H618" s="51">
        <v>40</v>
      </c>
      <c r="I618" s="51">
        <v>0.21</v>
      </c>
      <c r="J618" s="44"/>
      <c r="K618" s="49" t="str">
        <f>Table13[[#This Row],[JUR]]&amp;" "&amp;Table13[[#This Row],[FORMATION]]</f>
        <v>47 40</v>
      </c>
      <c r="L618" s="49">
        <v>47</v>
      </c>
      <c r="M618" s="51">
        <v>40</v>
      </c>
      <c r="N618" s="51">
        <v>0.15</v>
      </c>
    </row>
    <row r="619" spans="1:14">
      <c r="A619" s="34" t="str">
        <f>'2025 Decline Rates Vertical'!$B619&amp;" "&amp;'2025 Decline Rates Vertical'!$C619</f>
        <v>24 28</v>
      </c>
      <c r="B619" s="45">
        <v>24</v>
      </c>
      <c r="C619" s="46">
        <v>28</v>
      </c>
      <c r="D619" s="47">
        <v>0.34</v>
      </c>
      <c r="F619" s="37" t="str">
        <f>'2025 Decline Rates Vertical'!$G619&amp;" "&amp;'2025 Decline Rates Vertical'!$H619</f>
        <v>49 40</v>
      </c>
      <c r="G619" s="45">
        <v>49</v>
      </c>
      <c r="H619" s="47">
        <v>40</v>
      </c>
      <c r="I619" s="47">
        <v>0.16</v>
      </c>
      <c r="J619" s="48"/>
      <c r="K619" s="45" t="str">
        <f>Table13[[#This Row],[JUR]]&amp;" "&amp;Table13[[#This Row],[FORMATION]]</f>
        <v>49 40</v>
      </c>
      <c r="L619" s="45">
        <v>49</v>
      </c>
      <c r="M619" s="47">
        <v>40</v>
      </c>
      <c r="N619" s="47">
        <v>0.08</v>
      </c>
    </row>
    <row r="620" spans="1:14">
      <c r="A620" s="34" t="str">
        <f>'2025 Decline Rates Vertical'!$B620&amp;" "&amp;'2025 Decline Rates Vertical'!$C620</f>
        <v>24 29</v>
      </c>
      <c r="B620" s="49">
        <v>24</v>
      </c>
      <c r="C620" s="50">
        <v>29</v>
      </c>
      <c r="D620" s="51">
        <v>0.28000000000000003</v>
      </c>
      <c r="F620" s="37" t="str">
        <f>'2025 Decline Rates Vertical'!$G620&amp;" "&amp;'2025 Decline Rates Vertical'!$H620</f>
        <v>27 42</v>
      </c>
      <c r="G620" s="49">
        <v>27</v>
      </c>
      <c r="H620" s="51">
        <v>42</v>
      </c>
      <c r="I620" s="51">
        <v>0.08</v>
      </c>
      <c r="J620" s="44"/>
      <c r="K620" s="49" t="str">
        <f>Table13[[#This Row],[JUR]]&amp;" "&amp;Table13[[#This Row],[FORMATION]]</f>
        <v>27 42</v>
      </c>
      <c r="L620" s="49">
        <v>27</v>
      </c>
      <c r="M620" s="51">
        <v>42</v>
      </c>
      <c r="N620" s="51">
        <v>7.0000000000000007E-2</v>
      </c>
    </row>
    <row r="621" spans="1:14">
      <c r="A621" s="34" t="str">
        <f>'2025 Decline Rates Vertical'!$B621&amp;" "&amp;'2025 Decline Rates Vertical'!$C621</f>
        <v>24 33</v>
      </c>
      <c r="B621" s="45">
        <v>24</v>
      </c>
      <c r="C621" s="46">
        <v>33</v>
      </c>
      <c r="D621" s="47">
        <v>0.34</v>
      </c>
      <c r="F621" s="37" t="str">
        <f>'2025 Decline Rates Vertical'!$G621&amp;" "&amp;'2025 Decline Rates Vertical'!$H621</f>
        <v>28 42</v>
      </c>
      <c r="G621" s="45">
        <v>28</v>
      </c>
      <c r="H621" s="47">
        <v>42</v>
      </c>
      <c r="I621" s="47">
        <v>0.08</v>
      </c>
      <c r="J621" s="48"/>
      <c r="K621" s="45" t="str">
        <f>Table13[[#This Row],[JUR]]&amp;" "&amp;Table13[[#This Row],[FORMATION]]</f>
        <v>28 42</v>
      </c>
      <c r="L621" s="45">
        <v>28</v>
      </c>
      <c r="M621" s="47">
        <v>42</v>
      </c>
      <c r="N621" s="47">
        <v>7.0000000000000007E-2</v>
      </c>
    </row>
    <row r="622" spans="1:14">
      <c r="A622" s="34" t="str">
        <f>'2025 Decline Rates Vertical'!$B622&amp;" "&amp;'2025 Decline Rates Vertical'!$C622</f>
        <v>24 34</v>
      </c>
      <c r="B622" s="49">
        <v>24</v>
      </c>
      <c r="C622" s="50">
        <v>34</v>
      </c>
      <c r="D622" s="51">
        <v>0.42</v>
      </c>
      <c r="F622" s="37" t="str">
        <f>'2025 Decline Rates Vertical'!$G622&amp;" "&amp;'2025 Decline Rates Vertical'!$H622</f>
        <v>41 42</v>
      </c>
      <c r="G622" s="49">
        <v>41</v>
      </c>
      <c r="H622" s="51">
        <v>42</v>
      </c>
      <c r="I622" s="51">
        <v>0.08</v>
      </c>
      <c r="J622" s="44"/>
      <c r="K622" s="49" t="str">
        <f>Table13[[#This Row],[JUR]]&amp;" "&amp;Table13[[#This Row],[FORMATION]]</f>
        <v>41 42</v>
      </c>
      <c r="L622" s="49">
        <v>41</v>
      </c>
      <c r="M622" s="51">
        <v>42</v>
      </c>
      <c r="N622" s="51">
        <v>7.0000000000000007E-2</v>
      </c>
    </row>
    <row r="623" spans="1:14">
      <c r="A623" s="34" t="str">
        <f>'2025 Decline Rates Vertical'!$B623&amp;" "&amp;'2025 Decline Rates Vertical'!$C623</f>
        <v>24 37</v>
      </c>
      <c r="B623" s="45">
        <v>24</v>
      </c>
      <c r="C623" s="46">
        <v>37</v>
      </c>
      <c r="D623" s="47">
        <v>0.49</v>
      </c>
      <c r="F623" s="37" t="str">
        <f>'2025 Decline Rates Vertical'!$G623&amp;" "&amp;'2025 Decline Rates Vertical'!$H623</f>
        <v>55 42</v>
      </c>
      <c r="G623" s="45">
        <v>55</v>
      </c>
      <c r="H623" s="47">
        <v>42</v>
      </c>
      <c r="I623" s="47">
        <v>0.08</v>
      </c>
      <c r="J623" s="48"/>
      <c r="K623" s="45" t="str">
        <f>Table13[[#This Row],[JUR]]&amp;" "&amp;Table13[[#This Row],[FORMATION]]</f>
        <v>55 42</v>
      </c>
      <c r="L623" s="45">
        <v>55</v>
      </c>
      <c r="M623" s="47">
        <v>42</v>
      </c>
      <c r="N623" s="47">
        <v>7.0000000000000007E-2</v>
      </c>
    </row>
    <row r="624" spans="1:14">
      <c r="A624" s="34" t="str">
        <f>'2025 Decline Rates Vertical'!$B624&amp;" "&amp;'2025 Decline Rates Vertical'!$C624</f>
        <v>24 38</v>
      </c>
      <c r="B624" s="49">
        <v>24</v>
      </c>
      <c r="C624" s="50">
        <v>38</v>
      </c>
      <c r="D624" s="51">
        <v>0.38</v>
      </c>
      <c r="F624" s="37" t="str">
        <f>'2025 Decline Rates Vertical'!$G624&amp;" "&amp;'2025 Decline Rates Vertical'!$H624</f>
        <v>6 43</v>
      </c>
      <c r="G624" s="49">
        <v>6</v>
      </c>
      <c r="H624" s="51">
        <v>43</v>
      </c>
      <c r="I624" s="51">
        <v>0.18</v>
      </c>
      <c r="J624" s="44"/>
      <c r="K624" s="49" t="str">
        <f>Table13[[#This Row],[JUR]]&amp;" "&amp;Table13[[#This Row],[FORMATION]]</f>
        <v>6 43</v>
      </c>
      <c r="L624" s="49">
        <v>6</v>
      </c>
      <c r="M624" s="51">
        <v>43</v>
      </c>
      <c r="N624" s="51">
        <v>0.18</v>
      </c>
    </row>
    <row r="625" spans="1:14">
      <c r="A625" s="34" t="str">
        <f>'2025 Decline Rates Vertical'!$B625&amp;" "&amp;'2025 Decline Rates Vertical'!$C625</f>
        <v>24 40</v>
      </c>
      <c r="B625" s="45">
        <v>24</v>
      </c>
      <c r="C625" s="46">
        <v>40</v>
      </c>
      <c r="D625" s="47">
        <v>0.46</v>
      </c>
      <c r="F625" s="37" t="str">
        <f>'2025 Decline Rates Vertical'!$G625&amp;" "&amp;'2025 Decline Rates Vertical'!$H625</f>
        <v>22 43</v>
      </c>
      <c r="G625" s="45">
        <v>22</v>
      </c>
      <c r="H625" s="47">
        <v>43</v>
      </c>
      <c r="I625" s="47">
        <v>0.18</v>
      </c>
      <c r="J625" s="48"/>
      <c r="K625" s="45" t="str">
        <f>Table13[[#This Row],[JUR]]&amp;" "&amp;Table13[[#This Row],[FORMATION]]</f>
        <v>22 43</v>
      </c>
      <c r="L625" s="45">
        <v>22</v>
      </c>
      <c r="M625" s="47">
        <v>43</v>
      </c>
      <c r="N625" s="47">
        <v>0.18</v>
      </c>
    </row>
    <row r="626" spans="1:14">
      <c r="A626" s="34" t="str">
        <f>'2025 Decline Rates Vertical'!$B626&amp;" "&amp;'2025 Decline Rates Vertical'!$C626</f>
        <v>24 50</v>
      </c>
      <c r="B626" s="49">
        <v>24</v>
      </c>
      <c r="C626" s="50">
        <v>50</v>
      </c>
      <c r="D626" s="51">
        <v>0.28000000000000003</v>
      </c>
      <c r="F626" s="37" t="str">
        <f>'2025 Decline Rates Vertical'!$G626&amp;" "&amp;'2025 Decline Rates Vertical'!$H626</f>
        <v>23 43</v>
      </c>
      <c r="G626" s="49">
        <v>23</v>
      </c>
      <c r="H626" s="51">
        <v>43</v>
      </c>
      <c r="I626" s="51">
        <v>0.18</v>
      </c>
      <c r="J626" s="44"/>
      <c r="K626" s="49" t="str">
        <f>Table13[[#This Row],[JUR]]&amp;" "&amp;Table13[[#This Row],[FORMATION]]</f>
        <v>23 43</v>
      </c>
      <c r="L626" s="49">
        <v>23</v>
      </c>
      <c r="M626" s="51">
        <v>43</v>
      </c>
      <c r="N626" s="51">
        <v>0.18</v>
      </c>
    </row>
    <row r="627" spans="1:14">
      <c r="A627" s="34" t="str">
        <f>'2025 Decline Rates Vertical'!$B627&amp;" "&amp;'2025 Decline Rates Vertical'!$C627</f>
        <v>24 57</v>
      </c>
      <c r="B627" s="45">
        <v>24</v>
      </c>
      <c r="C627" s="46">
        <v>57</v>
      </c>
      <c r="D627" s="47">
        <v>0.39</v>
      </c>
      <c r="F627" s="37" t="str">
        <f>'2025 Decline Rates Vertical'!$G627&amp;" "&amp;'2025 Decline Rates Vertical'!$H627</f>
        <v>30 43</v>
      </c>
      <c r="G627" s="45">
        <v>30</v>
      </c>
      <c r="H627" s="47">
        <v>43</v>
      </c>
      <c r="I627" s="47">
        <v>0.18</v>
      </c>
      <c r="J627" s="48"/>
      <c r="K627" s="45" t="str">
        <f>Table13[[#This Row],[JUR]]&amp;" "&amp;Table13[[#This Row],[FORMATION]]</f>
        <v>30 43</v>
      </c>
      <c r="L627" s="45">
        <v>30</v>
      </c>
      <c r="M627" s="47">
        <v>43</v>
      </c>
      <c r="N627" s="47">
        <v>0.18</v>
      </c>
    </row>
    <row r="628" spans="1:14">
      <c r="A628" s="34" t="str">
        <f>'2025 Decline Rates Vertical'!$B628&amp;" "&amp;'2025 Decline Rates Vertical'!$C628</f>
        <v>24 58</v>
      </c>
      <c r="B628" s="49">
        <v>24</v>
      </c>
      <c r="C628" s="50">
        <v>58</v>
      </c>
      <c r="D628" s="51">
        <v>0.35</v>
      </c>
      <c r="F628" s="37" t="str">
        <f>'2025 Decline Rates Vertical'!$G628&amp;" "&amp;'2025 Decline Rates Vertical'!$H628</f>
        <v>50 43</v>
      </c>
      <c r="G628" s="49">
        <v>50</v>
      </c>
      <c r="H628" s="51">
        <v>43</v>
      </c>
      <c r="I628" s="51">
        <v>0.18</v>
      </c>
      <c r="J628" s="44"/>
      <c r="K628" s="49" t="str">
        <f>Table13[[#This Row],[JUR]]&amp;" "&amp;Table13[[#This Row],[FORMATION]]</f>
        <v>50 43</v>
      </c>
      <c r="L628" s="49">
        <v>50</v>
      </c>
      <c r="M628" s="51">
        <v>43</v>
      </c>
      <c r="N628" s="51">
        <v>0.18</v>
      </c>
    </row>
    <row r="629" spans="1:14">
      <c r="A629" s="34" t="str">
        <f>'2025 Decline Rates Vertical'!$B629&amp;" "&amp;'2025 Decline Rates Vertical'!$C629</f>
        <v>24 59</v>
      </c>
      <c r="B629" s="45">
        <v>24</v>
      </c>
      <c r="C629" s="46">
        <v>59</v>
      </c>
      <c r="D629" s="47">
        <v>0.39</v>
      </c>
      <c r="F629" s="37" t="str">
        <f>'2025 Decline Rates Vertical'!$G629&amp;" "&amp;'2025 Decline Rates Vertical'!$H629</f>
        <v>7 44</v>
      </c>
      <c r="G629" s="45">
        <v>7</v>
      </c>
      <c r="H629" s="47">
        <v>44</v>
      </c>
      <c r="I629" s="47">
        <v>0.14000000000000001</v>
      </c>
      <c r="J629" s="48"/>
      <c r="K629" s="45" t="str">
        <f>Table13[[#This Row],[JUR]]&amp;" "&amp;Table13[[#This Row],[FORMATION]]</f>
        <v>7 44</v>
      </c>
      <c r="L629" s="45">
        <v>7</v>
      </c>
      <c r="M629" s="47">
        <v>44</v>
      </c>
      <c r="N629" s="47">
        <v>0.11</v>
      </c>
    </row>
    <row r="630" spans="1:14">
      <c r="A630" s="34" t="str">
        <f>'2025 Decline Rates Vertical'!$B630&amp;" "&amp;'2025 Decline Rates Vertical'!$C630</f>
        <v>24 60</v>
      </c>
      <c r="B630" s="49">
        <v>24</v>
      </c>
      <c r="C630" s="50">
        <v>60</v>
      </c>
      <c r="D630" s="51">
        <v>0.39</v>
      </c>
      <c r="F630" s="37" t="str">
        <f>'2025 Decline Rates Vertical'!$G630&amp;" "&amp;'2025 Decline Rates Vertical'!$H630</f>
        <v>37 44</v>
      </c>
      <c r="G630" s="49">
        <v>37</v>
      </c>
      <c r="H630" s="51">
        <v>44</v>
      </c>
      <c r="I630" s="51">
        <v>0.28000000000000003</v>
      </c>
      <c r="J630" s="44"/>
      <c r="K630" s="49" t="str">
        <f>Table13[[#This Row],[JUR]]&amp;" "&amp;Table13[[#This Row],[FORMATION]]</f>
        <v>37 44</v>
      </c>
      <c r="L630" s="49">
        <v>37</v>
      </c>
      <c r="M630" s="51">
        <v>44</v>
      </c>
      <c r="N630" s="51">
        <v>0.11</v>
      </c>
    </row>
    <row r="631" spans="1:14">
      <c r="A631" s="34" t="str">
        <f>'2025 Decline Rates Vertical'!$B631&amp;" "&amp;'2025 Decline Rates Vertical'!$C631</f>
        <v>24 61</v>
      </c>
      <c r="B631" s="45">
        <v>24</v>
      </c>
      <c r="C631" s="46">
        <v>61</v>
      </c>
      <c r="D631" s="47">
        <v>0.35</v>
      </c>
      <c r="F631" s="37" t="str">
        <f>'2025 Decline Rates Vertical'!$G631&amp;" "&amp;'2025 Decline Rates Vertical'!$H631</f>
        <v>43 44</v>
      </c>
      <c r="G631" s="45">
        <v>43</v>
      </c>
      <c r="H631" s="47">
        <v>44</v>
      </c>
      <c r="I631" s="47">
        <v>0.28000000000000003</v>
      </c>
      <c r="J631" s="48"/>
      <c r="K631" s="45" t="str">
        <f>Table13[[#This Row],[JUR]]&amp;" "&amp;Table13[[#This Row],[FORMATION]]</f>
        <v>43 44</v>
      </c>
      <c r="L631" s="45">
        <v>43</v>
      </c>
      <c r="M631" s="47">
        <v>44</v>
      </c>
      <c r="N631" s="47">
        <v>0.11</v>
      </c>
    </row>
    <row r="632" spans="1:14">
      <c r="A632" s="34" t="str">
        <f>'2025 Decline Rates Vertical'!$B632&amp;" "&amp;'2025 Decline Rates Vertical'!$C632</f>
        <v>24 62</v>
      </c>
      <c r="B632" s="49">
        <v>24</v>
      </c>
      <c r="C632" s="50">
        <v>62</v>
      </c>
      <c r="D632" s="51">
        <v>0.28000000000000003</v>
      </c>
      <c r="F632" s="37" t="str">
        <f>'2025 Decline Rates Vertical'!$G632&amp;" "&amp;'2025 Decline Rates Vertical'!$H632</f>
        <v>44 44</v>
      </c>
      <c r="G632" s="49">
        <v>44</v>
      </c>
      <c r="H632" s="51">
        <v>44</v>
      </c>
      <c r="I632" s="51">
        <v>0.14000000000000001</v>
      </c>
      <c r="J632" s="44"/>
      <c r="K632" s="49" t="str">
        <f>Table13[[#This Row],[JUR]]&amp;" "&amp;Table13[[#This Row],[FORMATION]]</f>
        <v>44 44</v>
      </c>
      <c r="L632" s="49">
        <v>44</v>
      </c>
      <c r="M632" s="51">
        <v>44</v>
      </c>
      <c r="N632" s="51">
        <v>0.11</v>
      </c>
    </row>
    <row r="633" spans="1:14">
      <c r="A633" s="34" t="str">
        <f>'2025 Decline Rates Vertical'!$B633&amp;" "&amp;'2025 Decline Rates Vertical'!$C633</f>
        <v>24 63</v>
      </c>
      <c r="B633" s="45">
        <v>24</v>
      </c>
      <c r="C633" s="46">
        <v>63</v>
      </c>
      <c r="D633" s="47">
        <v>0.3</v>
      </c>
      <c r="F633" s="37" t="str">
        <f>'2025 Decline Rates Vertical'!$G633&amp;" "&amp;'2025 Decline Rates Vertical'!$H633</f>
        <v>53 44</v>
      </c>
      <c r="G633" s="45">
        <v>53</v>
      </c>
      <c r="H633" s="47">
        <v>44</v>
      </c>
      <c r="I633" s="47">
        <v>0.14000000000000001</v>
      </c>
      <c r="J633" s="48"/>
      <c r="K633" s="45" t="str">
        <f>Table13[[#This Row],[JUR]]&amp;" "&amp;Table13[[#This Row],[FORMATION]]</f>
        <v>53 44</v>
      </c>
      <c r="L633" s="45">
        <v>53</v>
      </c>
      <c r="M633" s="47">
        <v>44</v>
      </c>
      <c r="N633" s="47">
        <v>0.11</v>
      </c>
    </row>
    <row r="634" spans="1:14">
      <c r="A634" s="34" t="str">
        <f>'2025 Decline Rates Vertical'!$B634&amp;" "&amp;'2025 Decline Rates Vertical'!$C634</f>
        <v>24 64</v>
      </c>
      <c r="B634" s="49">
        <v>24</v>
      </c>
      <c r="C634" s="50">
        <v>64</v>
      </c>
      <c r="D634" s="51">
        <v>0.28000000000000003</v>
      </c>
      <c r="F634" s="37" t="str">
        <f>'2025 Decline Rates Vertical'!$G634&amp;" "&amp;'2025 Decline Rates Vertical'!$H634</f>
        <v>54 44</v>
      </c>
      <c r="G634" s="49">
        <v>54</v>
      </c>
      <c r="H634" s="51">
        <v>44</v>
      </c>
      <c r="I634" s="51">
        <v>0.28000000000000003</v>
      </c>
      <c r="J634" s="44"/>
      <c r="K634" s="49" t="str">
        <f>Table13[[#This Row],[JUR]]&amp;" "&amp;Table13[[#This Row],[FORMATION]]</f>
        <v>54 44</v>
      </c>
      <c r="L634" s="49">
        <v>54</v>
      </c>
      <c r="M634" s="51">
        <v>44</v>
      </c>
      <c r="N634" s="51">
        <v>0.11</v>
      </c>
    </row>
    <row r="635" spans="1:14">
      <c r="A635" s="34" t="str">
        <f>'2025 Decline Rates Vertical'!$B635&amp;" "&amp;'2025 Decline Rates Vertical'!$C635</f>
        <v>24 65</v>
      </c>
      <c r="B635" s="45">
        <v>24</v>
      </c>
      <c r="C635" s="46">
        <v>65</v>
      </c>
      <c r="D635" s="47">
        <v>0.37</v>
      </c>
      <c r="F635" s="37" t="str">
        <f>'2025 Decline Rates Vertical'!$G635&amp;" "&amp;'2025 Decline Rates Vertical'!$H635</f>
        <v>7 45</v>
      </c>
      <c r="G635" s="45">
        <v>7</v>
      </c>
      <c r="H635" s="47">
        <v>45</v>
      </c>
      <c r="I635" s="47">
        <v>0.17</v>
      </c>
      <c r="J635" s="48"/>
      <c r="K635" s="45" t="str">
        <f>Table13[[#This Row],[JUR]]&amp;" "&amp;Table13[[#This Row],[FORMATION]]</f>
        <v>7 45</v>
      </c>
      <c r="L635" s="45">
        <v>7</v>
      </c>
      <c r="M635" s="47">
        <v>45</v>
      </c>
      <c r="N635" s="47">
        <v>0.12</v>
      </c>
    </row>
    <row r="636" spans="1:14">
      <c r="A636" s="34" t="str">
        <f>'2025 Decline Rates Vertical'!$B636&amp;" "&amp;'2025 Decline Rates Vertical'!$C636</f>
        <v>24 66</v>
      </c>
      <c r="B636" s="49">
        <v>24</v>
      </c>
      <c r="C636" s="50">
        <v>66</v>
      </c>
      <c r="D636" s="51">
        <v>0.28999999999999998</v>
      </c>
      <c r="F636" s="37" t="str">
        <f>'2025 Decline Rates Vertical'!$G636&amp;" "&amp;'2025 Decline Rates Vertical'!$H636</f>
        <v>44 45</v>
      </c>
      <c r="G636" s="49">
        <v>44</v>
      </c>
      <c r="H636" s="51">
        <v>45</v>
      </c>
      <c r="I636" s="51">
        <v>0.17</v>
      </c>
      <c r="J636" s="44"/>
      <c r="K636" s="49" t="str">
        <f>Table13[[#This Row],[JUR]]&amp;" "&amp;Table13[[#This Row],[FORMATION]]</f>
        <v>44 45</v>
      </c>
      <c r="L636" s="49">
        <v>44</v>
      </c>
      <c r="M636" s="51">
        <v>45</v>
      </c>
      <c r="N636" s="51">
        <v>0.12</v>
      </c>
    </row>
    <row r="637" spans="1:14">
      <c r="A637" s="34" t="str">
        <f>'2025 Decline Rates Vertical'!$B637&amp;" "&amp;'2025 Decline Rates Vertical'!$C637</f>
        <v>24 67</v>
      </c>
      <c r="B637" s="45">
        <v>24</v>
      </c>
      <c r="C637" s="46">
        <v>67</v>
      </c>
      <c r="D637" s="47">
        <v>0.38</v>
      </c>
      <c r="F637" s="37" t="str">
        <f>'2025 Decline Rates Vertical'!$G637&amp;" "&amp;'2025 Decline Rates Vertical'!$H637</f>
        <v>53 45</v>
      </c>
      <c r="G637" s="45">
        <v>53</v>
      </c>
      <c r="H637" s="47">
        <v>45</v>
      </c>
      <c r="I637" s="47">
        <v>0.17</v>
      </c>
      <c r="J637" s="48"/>
      <c r="K637" s="45" t="str">
        <f>Table13[[#This Row],[JUR]]&amp;" "&amp;Table13[[#This Row],[FORMATION]]</f>
        <v>53 45</v>
      </c>
      <c r="L637" s="45">
        <v>53</v>
      </c>
      <c r="M637" s="47">
        <v>45</v>
      </c>
      <c r="N637" s="47">
        <v>0.12</v>
      </c>
    </row>
    <row r="638" spans="1:14">
      <c r="A638" s="34" t="str">
        <f>'2025 Decline Rates Vertical'!$B638&amp;" "&amp;'2025 Decline Rates Vertical'!$C638</f>
        <v>24 68</v>
      </c>
      <c r="B638" s="49">
        <v>24</v>
      </c>
      <c r="C638" s="50">
        <v>68</v>
      </c>
      <c r="D638" s="51">
        <v>0.3</v>
      </c>
      <c r="F638" s="37" t="str">
        <f>'2025 Decline Rates Vertical'!$G638&amp;" "&amp;'2025 Decline Rates Vertical'!$H638</f>
        <v>7 46</v>
      </c>
      <c r="G638" s="49">
        <v>7</v>
      </c>
      <c r="H638" s="51">
        <v>46</v>
      </c>
      <c r="I638" s="51">
        <v>0.25</v>
      </c>
      <c r="J638" s="44"/>
      <c r="K638" s="49" t="str">
        <f>Table13[[#This Row],[JUR]]&amp;" "&amp;Table13[[#This Row],[FORMATION]]</f>
        <v>7 46</v>
      </c>
      <c r="L638" s="49">
        <v>7</v>
      </c>
      <c r="M638" s="51">
        <v>46</v>
      </c>
      <c r="N638" s="51">
        <v>0.12</v>
      </c>
    </row>
    <row r="639" spans="1:14">
      <c r="A639" s="34" t="str">
        <f>'2025 Decline Rates Vertical'!$B639&amp;" "&amp;'2025 Decline Rates Vertical'!$C639</f>
        <v>24 69</v>
      </c>
      <c r="B639" s="45">
        <v>24</v>
      </c>
      <c r="C639" s="46">
        <v>69</v>
      </c>
      <c r="D639" s="47">
        <v>0.42</v>
      </c>
      <c r="F639" s="37" t="str">
        <f>'2025 Decline Rates Vertical'!$G639&amp;" "&amp;'2025 Decline Rates Vertical'!$H639</f>
        <v>44 46</v>
      </c>
      <c r="G639" s="45">
        <v>44</v>
      </c>
      <c r="H639" s="47">
        <v>46</v>
      </c>
      <c r="I639" s="47">
        <v>0.25</v>
      </c>
      <c r="J639" s="48"/>
      <c r="K639" s="45" t="str">
        <f>Table13[[#This Row],[JUR]]&amp;" "&amp;Table13[[#This Row],[FORMATION]]</f>
        <v>44 46</v>
      </c>
      <c r="L639" s="45">
        <v>44</v>
      </c>
      <c r="M639" s="47">
        <v>46</v>
      </c>
      <c r="N639" s="47">
        <v>0.12</v>
      </c>
    </row>
    <row r="640" spans="1:14">
      <c r="A640" s="34" t="str">
        <f>'2025 Decline Rates Vertical'!$B640&amp;" "&amp;'2025 Decline Rates Vertical'!$C640</f>
        <v>24 70</v>
      </c>
      <c r="B640" s="49">
        <v>24</v>
      </c>
      <c r="C640" s="50">
        <v>70</v>
      </c>
      <c r="D640" s="51">
        <v>0.4</v>
      </c>
      <c r="F640" s="37" t="str">
        <f>'2025 Decline Rates Vertical'!$G640&amp;" "&amp;'2025 Decline Rates Vertical'!$H640</f>
        <v>53 46</v>
      </c>
      <c r="G640" s="49">
        <v>53</v>
      </c>
      <c r="H640" s="51">
        <v>46</v>
      </c>
      <c r="I640" s="51">
        <v>0.25</v>
      </c>
      <c r="J640" s="44"/>
      <c r="K640" s="49" t="str">
        <f>Table13[[#This Row],[JUR]]&amp;" "&amp;Table13[[#This Row],[FORMATION]]</f>
        <v>53 46</v>
      </c>
      <c r="L640" s="49">
        <v>53</v>
      </c>
      <c r="M640" s="51">
        <v>46</v>
      </c>
      <c r="N640" s="51">
        <v>0.12</v>
      </c>
    </row>
    <row r="641" spans="1:14">
      <c r="A641" s="34" t="str">
        <f>'2025 Decline Rates Vertical'!$B641&amp;" "&amp;'2025 Decline Rates Vertical'!$C641</f>
        <v>24 71</v>
      </c>
      <c r="B641" s="45">
        <v>24</v>
      </c>
      <c r="C641" s="46">
        <v>71</v>
      </c>
      <c r="D641" s="47">
        <v>0.24</v>
      </c>
      <c r="F641" s="37" t="str">
        <f>'2025 Decline Rates Vertical'!$G641&amp;" "&amp;'2025 Decline Rates Vertical'!$H641</f>
        <v>37 47</v>
      </c>
      <c r="G641" s="45">
        <v>37</v>
      </c>
      <c r="H641" s="47">
        <v>47</v>
      </c>
      <c r="I641" s="47">
        <v>0.05</v>
      </c>
      <c r="J641" s="48"/>
      <c r="K641" s="45" t="str">
        <f>Table13[[#This Row],[JUR]]&amp;" "&amp;Table13[[#This Row],[FORMATION]]</f>
        <v>37 47</v>
      </c>
      <c r="L641" s="45">
        <v>37</v>
      </c>
      <c r="M641" s="47">
        <v>47</v>
      </c>
      <c r="N641" s="47">
        <v>0.05</v>
      </c>
    </row>
    <row r="642" spans="1:14">
      <c r="A642" s="34" t="str">
        <f>'2025 Decline Rates Vertical'!$B642&amp;" "&amp;'2025 Decline Rates Vertical'!$C642</f>
        <v>24 72</v>
      </c>
      <c r="B642" s="49">
        <v>24</v>
      </c>
      <c r="C642" s="50">
        <v>72</v>
      </c>
      <c r="D642" s="51">
        <v>0.42</v>
      </c>
      <c r="F642" s="37" t="str">
        <f>'2025 Decline Rates Vertical'!$G642&amp;" "&amp;'2025 Decline Rates Vertical'!$H642</f>
        <v>43 47</v>
      </c>
      <c r="G642" s="49">
        <v>43</v>
      </c>
      <c r="H642" s="51">
        <v>47</v>
      </c>
      <c r="I642" s="51">
        <v>0.05</v>
      </c>
      <c r="J642" s="44"/>
      <c r="K642" s="49" t="str">
        <f>Table13[[#This Row],[JUR]]&amp;" "&amp;Table13[[#This Row],[FORMATION]]</f>
        <v>43 47</v>
      </c>
      <c r="L642" s="49">
        <v>43</v>
      </c>
      <c r="M642" s="51">
        <v>47</v>
      </c>
      <c r="N642" s="51">
        <v>0.05</v>
      </c>
    </row>
    <row r="643" spans="1:14">
      <c r="A643" s="34" t="str">
        <f>'2025 Decline Rates Vertical'!$B643&amp;" "&amp;'2025 Decline Rates Vertical'!$C643</f>
        <v>24 73</v>
      </c>
      <c r="B643" s="45">
        <v>24</v>
      </c>
      <c r="C643" s="46">
        <v>73</v>
      </c>
      <c r="D643" s="47">
        <v>0.38</v>
      </c>
      <c r="F643" s="37" t="str">
        <f>'2025 Decline Rates Vertical'!$G643&amp;" "&amp;'2025 Decline Rates Vertical'!$H643</f>
        <v>54 47</v>
      </c>
      <c r="G643" s="45">
        <v>54</v>
      </c>
      <c r="H643" s="47">
        <v>47</v>
      </c>
      <c r="I643" s="47">
        <v>0.05</v>
      </c>
      <c r="J643" s="48"/>
      <c r="K643" s="45" t="str">
        <f>Table13[[#This Row],[JUR]]&amp;" "&amp;Table13[[#This Row],[FORMATION]]</f>
        <v>54 47</v>
      </c>
      <c r="L643" s="45">
        <v>54</v>
      </c>
      <c r="M643" s="47">
        <v>47</v>
      </c>
      <c r="N643" s="47">
        <v>0.05</v>
      </c>
    </row>
    <row r="644" spans="1:14">
      <c r="A644" s="34" t="str">
        <f>'2025 Decline Rates Vertical'!$B644&amp;" "&amp;'2025 Decline Rates Vertical'!$C644</f>
        <v>24 74</v>
      </c>
      <c r="B644" s="49">
        <v>24</v>
      </c>
      <c r="C644" s="50">
        <v>74</v>
      </c>
      <c r="D644" s="51">
        <v>0.43</v>
      </c>
      <c r="F644" s="37" t="str">
        <f>'2025 Decline Rates Vertical'!$G644&amp;" "&amp;'2025 Decline Rates Vertical'!$H644</f>
        <v>37 48</v>
      </c>
      <c r="G644" s="49">
        <v>37</v>
      </c>
      <c r="H644" s="51">
        <v>48</v>
      </c>
      <c r="I644" s="51">
        <v>0.24</v>
      </c>
      <c r="J644" s="44"/>
      <c r="K644" s="49" t="str">
        <f>Table13[[#This Row],[JUR]]&amp;" "&amp;Table13[[#This Row],[FORMATION]]</f>
        <v>37 48</v>
      </c>
      <c r="L644" s="49">
        <v>37</v>
      </c>
      <c r="M644" s="51">
        <v>48</v>
      </c>
      <c r="N644" s="51">
        <v>0.1</v>
      </c>
    </row>
    <row r="645" spans="1:14">
      <c r="A645" s="34" t="str">
        <f>'2025 Decline Rates Vertical'!$B645&amp;" "&amp;'2025 Decline Rates Vertical'!$C645</f>
        <v>24 75</v>
      </c>
      <c r="B645" s="45">
        <v>24</v>
      </c>
      <c r="C645" s="46">
        <v>75</v>
      </c>
      <c r="D645" s="47">
        <v>0.6</v>
      </c>
      <c r="F645" s="37" t="str">
        <f>'2025 Decline Rates Vertical'!$G645&amp;" "&amp;'2025 Decline Rates Vertical'!$H645</f>
        <v>43 48</v>
      </c>
      <c r="G645" s="45">
        <v>43</v>
      </c>
      <c r="H645" s="47">
        <v>48</v>
      </c>
      <c r="I645" s="47">
        <v>0.24</v>
      </c>
      <c r="J645" s="48"/>
      <c r="K645" s="45" t="str">
        <f>Table13[[#This Row],[JUR]]&amp;" "&amp;Table13[[#This Row],[FORMATION]]</f>
        <v>43 48</v>
      </c>
      <c r="L645" s="45">
        <v>43</v>
      </c>
      <c r="M645" s="47">
        <v>48</v>
      </c>
      <c r="N645" s="47">
        <v>0.1</v>
      </c>
    </row>
    <row r="646" spans="1:14">
      <c r="A646" s="34" t="str">
        <f>'2025 Decline Rates Vertical'!$B646&amp;" "&amp;'2025 Decline Rates Vertical'!$C646</f>
        <v>24 76</v>
      </c>
      <c r="B646" s="49">
        <v>24</v>
      </c>
      <c r="C646" s="50">
        <v>76</v>
      </c>
      <c r="D646" s="51">
        <v>0.46</v>
      </c>
      <c r="F646" s="37" t="str">
        <f>'2025 Decline Rates Vertical'!$G646&amp;" "&amp;'2025 Decline Rates Vertical'!$H646</f>
        <v>54 48</v>
      </c>
      <c r="G646" s="49">
        <v>54</v>
      </c>
      <c r="H646" s="51">
        <v>48</v>
      </c>
      <c r="I646" s="51">
        <v>0.24</v>
      </c>
      <c r="J646" s="44"/>
      <c r="K646" s="49" t="str">
        <f>Table13[[#This Row],[JUR]]&amp;" "&amp;Table13[[#This Row],[FORMATION]]</f>
        <v>54 48</v>
      </c>
      <c r="L646" s="49">
        <v>54</v>
      </c>
      <c r="M646" s="51">
        <v>48</v>
      </c>
      <c r="N646" s="51">
        <v>0.1</v>
      </c>
    </row>
    <row r="647" spans="1:14">
      <c r="A647" s="34" t="str">
        <f>'2025 Decline Rates Vertical'!$B647&amp;" "&amp;'2025 Decline Rates Vertical'!$C647</f>
        <v>24 77</v>
      </c>
      <c r="B647" s="45">
        <v>24</v>
      </c>
      <c r="C647" s="46">
        <v>77</v>
      </c>
      <c r="D647" s="47">
        <v>0.35</v>
      </c>
      <c r="F647" s="37" t="str">
        <f>'2025 Decline Rates Vertical'!$G647&amp;" "&amp;'2025 Decline Rates Vertical'!$H647</f>
        <v>37 49</v>
      </c>
      <c r="G647" s="45">
        <v>37</v>
      </c>
      <c r="H647" s="47">
        <v>49</v>
      </c>
      <c r="I647" s="47">
        <v>0.17</v>
      </c>
      <c r="J647" s="48"/>
      <c r="K647" s="45" t="str">
        <f>Table13[[#This Row],[JUR]]&amp;" "&amp;Table13[[#This Row],[FORMATION]]</f>
        <v>37 49</v>
      </c>
      <c r="L647" s="45">
        <v>37</v>
      </c>
      <c r="M647" s="47">
        <v>49</v>
      </c>
      <c r="N647" s="47">
        <v>7.0000000000000007E-2</v>
      </c>
    </row>
    <row r="648" spans="1:14">
      <c r="A648" s="34" t="str">
        <f>'2025 Decline Rates Vertical'!$B648&amp;" "&amp;'2025 Decline Rates Vertical'!$C648</f>
        <v>24 78</v>
      </c>
      <c r="B648" s="49">
        <v>24</v>
      </c>
      <c r="C648" s="50">
        <v>78</v>
      </c>
      <c r="D648" s="51">
        <v>0.45</v>
      </c>
      <c r="F648" s="37" t="str">
        <f>'2025 Decline Rates Vertical'!$G648&amp;" "&amp;'2025 Decline Rates Vertical'!$H648</f>
        <v>43 49</v>
      </c>
      <c r="G648" s="49">
        <v>43</v>
      </c>
      <c r="H648" s="51">
        <v>49</v>
      </c>
      <c r="I648" s="51">
        <v>0.17</v>
      </c>
      <c r="J648" s="44"/>
      <c r="K648" s="49" t="str">
        <f>Table13[[#This Row],[JUR]]&amp;" "&amp;Table13[[#This Row],[FORMATION]]</f>
        <v>43 49</v>
      </c>
      <c r="L648" s="49">
        <v>43</v>
      </c>
      <c r="M648" s="51">
        <v>49</v>
      </c>
      <c r="N648" s="51">
        <v>7.0000000000000007E-2</v>
      </c>
    </row>
    <row r="649" spans="1:14">
      <c r="A649" s="34" t="str">
        <f>'2025 Decline Rates Vertical'!$B649&amp;" "&amp;'2025 Decline Rates Vertical'!$C649</f>
        <v>24 79</v>
      </c>
      <c r="B649" s="45">
        <v>24</v>
      </c>
      <c r="C649" s="46">
        <v>79</v>
      </c>
      <c r="D649" s="47">
        <v>0.44</v>
      </c>
      <c r="F649" s="37" t="str">
        <f>'2025 Decline Rates Vertical'!$G649&amp;" "&amp;'2025 Decline Rates Vertical'!$H649</f>
        <v>54 49</v>
      </c>
      <c r="G649" s="45">
        <v>54</v>
      </c>
      <c r="H649" s="47">
        <v>49</v>
      </c>
      <c r="I649" s="47">
        <v>0.17</v>
      </c>
      <c r="J649" s="48"/>
      <c r="K649" s="45" t="str">
        <f>Table13[[#This Row],[JUR]]&amp;" "&amp;Table13[[#This Row],[FORMATION]]</f>
        <v>54 49</v>
      </c>
      <c r="L649" s="45">
        <v>54</v>
      </c>
      <c r="M649" s="47">
        <v>49</v>
      </c>
      <c r="N649" s="47">
        <v>7.0000000000000007E-2</v>
      </c>
    </row>
    <row r="650" spans="1:14">
      <c r="A650" s="34" t="str">
        <f>'2025 Decline Rates Vertical'!$B650&amp;" "&amp;'2025 Decline Rates Vertical'!$C650</f>
        <v>24 80</v>
      </c>
      <c r="B650" s="49">
        <v>24</v>
      </c>
      <c r="C650" s="50">
        <v>80</v>
      </c>
      <c r="D650" s="51">
        <v>0.3</v>
      </c>
      <c r="F650" s="37" t="str">
        <f>'2025 Decline Rates Vertical'!$G650&amp;" "&amp;'2025 Decline Rates Vertical'!$H650</f>
        <v>1 50</v>
      </c>
      <c r="G650" s="49">
        <v>1</v>
      </c>
      <c r="H650" s="51">
        <v>50</v>
      </c>
      <c r="I650" s="51">
        <v>0.03</v>
      </c>
      <c r="J650" s="44"/>
      <c r="K650" s="49" t="str">
        <f>Table13[[#This Row],[JUR]]&amp;" "&amp;Table13[[#This Row],[FORMATION]]</f>
        <v>1 50</v>
      </c>
      <c r="L650" s="49">
        <v>1</v>
      </c>
      <c r="M650" s="51">
        <v>50</v>
      </c>
      <c r="N650" s="51">
        <v>0.03</v>
      </c>
    </row>
    <row r="651" spans="1:14">
      <c r="A651" s="34" t="str">
        <f>'2025 Decline Rates Vertical'!$B651&amp;" "&amp;'2025 Decline Rates Vertical'!$C651</f>
        <v>24 81</v>
      </c>
      <c r="B651" s="45">
        <v>24</v>
      </c>
      <c r="C651" s="46">
        <v>81</v>
      </c>
      <c r="D651" s="47">
        <v>0.39</v>
      </c>
      <c r="F651" s="37" t="str">
        <f>'2025 Decline Rates Vertical'!$G651&amp;" "&amp;'2025 Decline Rates Vertical'!$H651</f>
        <v>9 50</v>
      </c>
      <c r="G651" s="45">
        <v>9</v>
      </c>
      <c r="H651" s="47">
        <v>50</v>
      </c>
      <c r="I651" s="47">
        <v>0.03</v>
      </c>
      <c r="J651" s="48"/>
      <c r="K651" s="45" t="str">
        <f>Table13[[#This Row],[JUR]]&amp;" "&amp;Table13[[#This Row],[FORMATION]]</f>
        <v>9 50</v>
      </c>
      <c r="L651" s="45">
        <v>9</v>
      </c>
      <c r="M651" s="47">
        <v>50</v>
      </c>
      <c r="N651" s="47">
        <v>0.03</v>
      </c>
    </row>
    <row r="652" spans="1:14">
      <c r="A652" s="34" t="str">
        <f>'2025 Decline Rates Vertical'!$B652&amp;" "&amp;'2025 Decline Rates Vertical'!$C652</f>
        <v>24 82</v>
      </c>
      <c r="B652" s="49">
        <v>24</v>
      </c>
      <c r="C652" s="50">
        <v>82</v>
      </c>
      <c r="D652" s="51">
        <v>0.47</v>
      </c>
      <c r="F652" s="37" t="str">
        <f>'2025 Decline Rates Vertical'!$G652&amp;" "&amp;'2025 Decline Rates Vertical'!$H652</f>
        <v>11 50</v>
      </c>
      <c r="G652" s="49">
        <v>11</v>
      </c>
      <c r="H652" s="51">
        <v>50</v>
      </c>
      <c r="I652" s="51">
        <v>0.03</v>
      </c>
      <c r="J652" s="44"/>
      <c r="K652" s="49" t="str">
        <f>Table13[[#This Row],[JUR]]&amp;" "&amp;Table13[[#This Row],[FORMATION]]</f>
        <v>11 50</v>
      </c>
      <c r="L652" s="49">
        <v>11</v>
      </c>
      <c r="M652" s="51">
        <v>50</v>
      </c>
      <c r="N652" s="51">
        <v>0.03</v>
      </c>
    </row>
    <row r="653" spans="1:14">
      <c r="A653" s="34" t="str">
        <f>'2025 Decline Rates Vertical'!$B653&amp;" "&amp;'2025 Decline Rates Vertical'!$C653</f>
        <v>24 85</v>
      </c>
      <c r="B653" s="45">
        <v>24</v>
      </c>
      <c r="C653" s="46">
        <v>85</v>
      </c>
      <c r="D653" s="47">
        <v>0.45</v>
      </c>
      <c r="F653" s="37" t="str">
        <f>'2025 Decline Rates Vertical'!$G653&amp;" "&amp;'2025 Decline Rates Vertical'!$H653</f>
        <v>17 50</v>
      </c>
      <c r="G653" s="45">
        <v>17</v>
      </c>
      <c r="H653" s="47">
        <v>50</v>
      </c>
      <c r="I653" s="47">
        <v>0.03</v>
      </c>
      <c r="J653" s="48"/>
      <c r="K653" s="45" t="str">
        <f>Table13[[#This Row],[JUR]]&amp;" "&amp;Table13[[#This Row],[FORMATION]]</f>
        <v>17 50</v>
      </c>
      <c r="L653" s="45">
        <v>17</v>
      </c>
      <c r="M653" s="47">
        <v>50</v>
      </c>
      <c r="N653" s="47">
        <v>0.03</v>
      </c>
    </row>
    <row r="654" spans="1:14">
      <c r="A654" s="34" t="str">
        <f>'2025 Decline Rates Vertical'!$B654&amp;" "&amp;'2025 Decline Rates Vertical'!$C654</f>
        <v>24 87</v>
      </c>
      <c r="B654" s="49">
        <v>24</v>
      </c>
      <c r="C654" s="50">
        <v>87</v>
      </c>
      <c r="D654" s="51">
        <v>0.3</v>
      </c>
      <c r="F654" s="37" t="str">
        <f>'2025 Decline Rates Vertical'!$G654&amp;" "&amp;'2025 Decline Rates Vertical'!$H654</f>
        <v>21 50</v>
      </c>
      <c r="G654" s="49">
        <v>21</v>
      </c>
      <c r="H654" s="51">
        <v>50</v>
      </c>
      <c r="I654" s="51">
        <v>0.03</v>
      </c>
      <c r="J654" s="44"/>
      <c r="K654" s="49" t="str">
        <f>Table13[[#This Row],[JUR]]&amp;" "&amp;Table13[[#This Row],[FORMATION]]</f>
        <v>21 50</v>
      </c>
      <c r="L654" s="49">
        <v>21</v>
      </c>
      <c r="M654" s="51">
        <v>50</v>
      </c>
      <c r="N654" s="51">
        <v>0.03</v>
      </c>
    </row>
    <row r="655" spans="1:14">
      <c r="A655" s="34" t="str">
        <f>'2025 Decline Rates Vertical'!$B655&amp;" "&amp;'2025 Decline Rates Vertical'!$C655</f>
        <v>24 88</v>
      </c>
      <c r="B655" s="45">
        <v>24</v>
      </c>
      <c r="C655" s="46">
        <v>88</v>
      </c>
      <c r="D655" s="47">
        <v>0.28999999999999998</v>
      </c>
      <c r="F655" s="37" t="str">
        <f>'2025 Decline Rates Vertical'!$G655&amp;" "&amp;'2025 Decline Rates Vertical'!$H655</f>
        <v>24 50</v>
      </c>
      <c r="G655" s="45">
        <v>24</v>
      </c>
      <c r="H655" s="47">
        <v>50</v>
      </c>
      <c r="I655" s="47">
        <v>0.03</v>
      </c>
      <c r="J655" s="48"/>
      <c r="K655" s="45" t="str">
        <f>Table13[[#This Row],[JUR]]&amp;" "&amp;Table13[[#This Row],[FORMATION]]</f>
        <v>24 50</v>
      </c>
      <c r="L655" s="45">
        <v>24</v>
      </c>
      <c r="M655" s="47">
        <v>50</v>
      </c>
      <c r="N655" s="47">
        <v>0.03</v>
      </c>
    </row>
    <row r="656" spans="1:14">
      <c r="A656" s="34" t="str">
        <f>'2025 Decline Rates Vertical'!$B656&amp;" "&amp;'2025 Decline Rates Vertical'!$C656</f>
        <v>24 89</v>
      </c>
      <c r="B656" s="49">
        <v>24</v>
      </c>
      <c r="C656" s="50">
        <v>89</v>
      </c>
      <c r="D656" s="51">
        <v>0.25</v>
      </c>
      <c r="F656" s="37" t="str">
        <f>'2025 Decline Rates Vertical'!$G656&amp;" "&amp;'2025 Decline Rates Vertical'!$H656</f>
        <v>31 50</v>
      </c>
      <c r="G656" s="49">
        <v>31</v>
      </c>
      <c r="H656" s="51">
        <v>50</v>
      </c>
      <c r="I656" s="51">
        <v>0.03</v>
      </c>
      <c r="J656" s="44"/>
      <c r="K656" s="49" t="str">
        <f>Table13[[#This Row],[JUR]]&amp;" "&amp;Table13[[#This Row],[FORMATION]]</f>
        <v>31 50</v>
      </c>
      <c r="L656" s="49">
        <v>31</v>
      </c>
      <c r="M656" s="51">
        <v>50</v>
      </c>
      <c r="N656" s="51">
        <v>0.03</v>
      </c>
    </row>
    <row r="657" spans="1:14">
      <c r="A657" s="34" t="str">
        <f>'2025 Decline Rates Vertical'!$B657&amp;" "&amp;'2025 Decline Rates Vertical'!$C657</f>
        <v>24 90</v>
      </c>
      <c r="B657" s="45">
        <v>24</v>
      </c>
      <c r="C657" s="46">
        <v>90</v>
      </c>
      <c r="D657" s="47">
        <v>0.41</v>
      </c>
      <c r="F657" s="37" t="str">
        <f>'2025 Decline Rates Vertical'!$G657&amp;" "&amp;'2025 Decline Rates Vertical'!$H657</f>
        <v>37 50</v>
      </c>
      <c r="G657" s="45">
        <v>37</v>
      </c>
      <c r="H657" s="47">
        <v>50</v>
      </c>
      <c r="I657" s="47">
        <v>0.27</v>
      </c>
      <c r="J657" s="48"/>
      <c r="K657" s="45" t="str">
        <f>Table13[[#This Row],[JUR]]&amp;" "&amp;Table13[[#This Row],[FORMATION]]</f>
        <v>37 50</v>
      </c>
      <c r="L657" s="45">
        <v>37</v>
      </c>
      <c r="M657" s="47">
        <v>50</v>
      </c>
      <c r="N657" s="47">
        <v>0.27</v>
      </c>
    </row>
    <row r="658" spans="1:14">
      <c r="A658" s="34" t="str">
        <f>'2025 Decline Rates Vertical'!$B658&amp;" "&amp;'2025 Decline Rates Vertical'!$C658</f>
        <v>24 91</v>
      </c>
      <c r="B658" s="49">
        <v>24</v>
      </c>
      <c r="C658" s="50">
        <v>91</v>
      </c>
      <c r="D658" s="51">
        <v>0.37</v>
      </c>
      <c r="F658" s="37" t="str">
        <f>'2025 Decline Rates Vertical'!$G658&amp;" "&amp;'2025 Decline Rates Vertical'!$H658</f>
        <v>43 50</v>
      </c>
      <c r="G658" s="49">
        <v>43</v>
      </c>
      <c r="H658" s="51">
        <v>50</v>
      </c>
      <c r="I658" s="51">
        <v>0.27</v>
      </c>
      <c r="J658" s="44"/>
      <c r="K658" s="49" t="str">
        <f>Table13[[#This Row],[JUR]]&amp;" "&amp;Table13[[#This Row],[FORMATION]]</f>
        <v>43 50</v>
      </c>
      <c r="L658" s="49">
        <v>43</v>
      </c>
      <c r="M658" s="51">
        <v>50</v>
      </c>
      <c r="N658" s="51">
        <v>0.27</v>
      </c>
    </row>
    <row r="659" spans="1:14">
      <c r="A659" s="34" t="str">
        <f>'2025 Decline Rates Vertical'!$B659&amp;" "&amp;'2025 Decline Rates Vertical'!$C659</f>
        <v>24 92</v>
      </c>
      <c r="B659" s="45">
        <v>24</v>
      </c>
      <c r="C659" s="46">
        <v>92</v>
      </c>
      <c r="D659" s="47">
        <v>0.34</v>
      </c>
      <c r="F659" s="37" t="str">
        <f>'2025 Decline Rates Vertical'!$G659&amp;" "&amp;'2025 Decline Rates Vertical'!$H659</f>
        <v>46 50</v>
      </c>
      <c r="G659" s="45">
        <v>46</v>
      </c>
      <c r="H659" s="47">
        <v>50</v>
      </c>
      <c r="I659" s="47">
        <v>0.03</v>
      </c>
      <c r="J659" s="48"/>
      <c r="K659" s="45" t="str">
        <f>Table13[[#This Row],[JUR]]&amp;" "&amp;Table13[[#This Row],[FORMATION]]</f>
        <v>46 50</v>
      </c>
      <c r="L659" s="45">
        <v>46</v>
      </c>
      <c r="M659" s="47">
        <v>50</v>
      </c>
      <c r="N659" s="47">
        <v>0.03</v>
      </c>
    </row>
    <row r="660" spans="1:14">
      <c r="A660" s="34" t="str">
        <f>'2025 Decline Rates Vertical'!$B660&amp;" "&amp;'2025 Decline Rates Vertical'!$C660</f>
        <v>24 93</v>
      </c>
      <c r="B660" s="49">
        <v>24</v>
      </c>
      <c r="C660" s="50">
        <v>93</v>
      </c>
      <c r="D660" s="51">
        <v>0.42</v>
      </c>
      <c r="F660" s="37" t="str">
        <f>'2025 Decline Rates Vertical'!$G660&amp;" "&amp;'2025 Decline Rates Vertical'!$H660</f>
        <v>49 50</v>
      </c>
      <c r="G660" s="49">
        <v>49</v>
      </c>
      <c r="H660" s="51">
        <v>50</v>
      </c>
      <c r="I660" s="51">
        <v>0.03</v>
      </c>
      <c r="J660" s="44"/>
      <c r="K660" s="49" t="str">
        <f>Table13[[#This Row],[JUR]]&amp;" "&amp;Table13[[#This Row],[FORMATION]]</f>
        <v>49 50</v>
      </c>
      <c r="L660" s="49">
        <v>49</v>
      </c>
      <c r="M660" s="51">
        <v>50</v>
      </c>
      <c r="N660" s="51">
        <v>0.03</v>
      </c>
    </row>
    <row r="661" spans="1:14">
      <c r="A661" s="34" t="str">
        <f>'2025 Decline Rates Vertical'!$B661&amp;" "&amp;'2025 Decline Rates Vertical'!$C661</f>
        <v>24 94</v>
      </c>
      <c r="B661" s="45">
        <v>24</v>
      </c>
      <c r="C661" s="46">
        <v>94</v>
      </c>
      <c r="D661" s="47">
        <v>0.34</v>
      </c>
      <c r="F661" s="37" t="str">
        <f>'2025 Decline Rates Vertical'!$G661&amp;" "&amp;'2025 Decline Rates Vertical'!$H661</f>
        <v>54 50</v>
      </c>
      <c r="G661" s="45">
        <v>54</v>
      </c>
      <c r="H661" s="47">
        <v>50</v>
      </c>
      <c r="I661" s="47">
        <v>0.27</v>
      </c>
      <c r="J661" s="48"/>
      <c r="K661" s="45" t="str">
        <f>Table13[[#This Row],[JUR]]&amp;" "&amp;Table13[[#This Row],[FORMATION]]</f>
        <v>54 50</v>
      </c>
      <c r="L661" s="45">
        <v>54</v>
      </c>
      <c r="M661" s="47">
        <v>50</v>
      </c>
      <c r="N661" s="47">
        <v>0.27</v>
      </c>
    </row>
    <row r="662" spans="1:14">
      <c r="A662" s="34" t="str">
        <f>'2025 Decline Rates Vertical'!$B662&amp;" "&amp;'2025 Decline Rates Vertical'!$C662</f>
        <v>24 95</v>
      </c>
      <c r="B662" s="49">
        <v>24</v>
      </c>
      <c r="C662" s="50">
        <v>95</v>
      </c>
      <c r="D662" s="51">
        <v>0.51</v>
      </c>
      <c r="F662" s="37" t="str">
        <f>'2025 Decline Rates Vertical'!$G662&amp;" "&amp;'2025 Decline Rates Vertical'!$H662</f>
        <v>37 51</v>
      </c>
      <c r="G662" s="49">
        <v>37</v>
      </c>
      <c r="H662" s="51">
        <v>51</v>
      </c>
      <c r="I662" s="51">
        <v>0.21</v>
      </c>
      <c r="J662" s="44"/>
      <c r="K662" s="49" t="str">
        <f>Table13[[#This Row],[JUR]]&amp;" "&amp;Table13[[#This Row],[FORMATION]]</f>
        <v>37 51</v>
      </c>
      <c r="L662" s="49">
        <v>37</v>
      </c>
      <c r="M662" s="51">
        <v>51</v>
      </c>
      <c r="N662" s="51">
        <v>0.1</v>
      </c>
    </row>
    <row r="663" spans="1:14">
      <c r="A663" s="34" t="str">
        <f>'2025 Decline Rates Vertical'!$B663&amp;" "&amp;'2025 Decline Rates Vertical'!$C663</f>
        <v>24 96</v>
      </c>
      <c r="B663" s="45">
        <v>24</v>
      </c>
      <c r="C663" s="46">
        <v>96</v>
      </c>
      <c r="D663" s="47">
        <v>0.7</v>
      </c>
      <c r="F663" s="37" t="str">
        <f>'2025 Decline Rates Vertical'!$G663&amp;" "&amp;'2025 Decline Rates Vertical'!$H663</f>
        <v>43 51</v>
      </c>
      <c r="G663" s="45">
        <v>43</v>
      </c>
      <c r="H663" s="47">
        <v>51</v>
      </c>
      <c r="I663" s="47">
        <v>0.21</v>
      </c>
      <c r="J663" s="48"/>
      <c r="K663" s="45" t="str">
        <f>Table13[[#This Row],[JUR]]&amp;" "&amp;Table13[[#This Row],[FORMATION]]</f>
        <v>43 51</v>
      </c>
      <c r="L663" s="45">
        <v>43</v>
      </c>
      <c r="M663" s="47">
        <v>51</v>
      </c>
      <c r="N663" s="47">
        <v>0.1</v>
      </c>
    </row>
    <row r="664" spans="1:14">
      <c r="A664" s="34" t="str">
        <f>'2025 Decline Rates Vertical'!$B664&amp;" "&amp;'2025 Decline Rates Vertical'!$C664</f>
        <v>24 97</v>
      </c>
      <c r="B664" s="49">
        <v>24</v>
      </c>
      <c r="C664" s="50">
        <v>97</v>
      </c>
      <c r="D664" s="51">
        <v>0.23</v>
      </c>
      <c r="F664" s="37" t="str">
        <f>'2025 Decline Rates Vertical'!$G664&amp;" "&amp;'2025 Decline Rates Vertical'!$H664</f>
        <v>54 51</v>
      </c>
      <c r="G664" s="49">
        <v>54</v>
      </c>
      <c r="H664" s="51">
        <v>51</v>
      </c>
      <c r="I664" s="51">
        <v>0.21</v>
      </c>
      <c r="J664" s="44"/>
      <c r="K664" s="49" t="str">
        <f>Table13[[#This Row],[JUR]]&amp;" "&amp;Table13[[#This Row],[FORMATION]]</f>
        <v>54 51</v>
      </c>
      <c r="L664" s="49">
        <v>54</v>
      </c>
      <c r="M664" s="51">
        <v>51</v>
      </c>
      <c r="N664" s="51">
        <v>0.1</v>
      </c>
    </row>
    <row r="665" spans="1:14">
      <c r="A665" s="34" t="str">
        <f>'2025 Decline Rates Vertical'!$B665&amp;" "&amp;'2025 Decline Rates Vertical'!$C665</f>
        <v>24 98</v>
      </c>
      <c r="B665" s="45">
        <v>24</v>
      </c>
      <c r="C665" s="46">
        <v>98</v>
      </c>
      <c r="D665" s="47">
        <v>0.05</v>
      </c>
      <c r="F665" s="37" t="str">
        <f>'2025 Decline Rates Vertical'!$G665&amp;" "&amp;'2025 Decline Rates Vertical'!$H665</f>
        <v>37 52</v>
      </c>
      <c r="G665" s="45">
        <v>37</v>
      </c>
      <c r="H665" s="47">
        <v>52</v>
      </c>
      <c r="I665" s="47">
        <v>0.33</v>
      </c>
      <c r="J665" s="48"/>
      <c r="K665" s="45" t="str">
        <f>Table13[[#This Row],[JUR]]&amp;" "&amp;Table13[[#This Row],[FORMATION]]</f>
        <v>37 52</v>
      </c>
      <c r="L665" s="45">
        <v>37</v>
      </c>
      <c r="M665" s="47">
        <v>52</v>
      </c>
      <c r="N665" s="47">
        <v>0.19</v>
      </c>
    </row>
    <row r="666" spans="1:14">
      <c r="A666" s="34" t="str">
        <f>'2025 Decline Rates Vertical'!$B666&amp;" "&amp;'2025 Decline Rates Vertical'!$C666</f>
        <v>24 100</v>
      </c>
      <c r="B666" s="49">
        <v>24</v>
      </c>
      <c r="C666" s="50">
        <v>100</v>
      </c>
      <c r="D666" s="51">
        <v>0</v>
      </c>
      <c r="F666" s="37" t="str">
        <f>'2025 Decline Rates Vertical'!$G666&amp;" "&amp;'2025 Decline Rates Vertical'!$H666</f>
        <v>43 52</v>
      </c>
      <c r="G666" s="49">
        <v>43</v>
      </c>
      <c r="H666" s="51">
        <v>52</v>
      </c>
      <c r="I666" s="51">
        <v>0.33</v>
      </c>
      <c r="J666" s="44"/>
      <c r="K666" s="49" t="str">
        <f>Table13[[#This Row],[JUR]]&amp;" "&amp;Table13[[#This Row],[FORMATION]]</f>
        <v>43 52</v>
      </c>
      <c r="L666" s="49">
        <v>43</v>
      </c>
      <c r="M666" s="51">
        <v>52</v>
      </c>
      <c r="N666" s="51">
        <v>0.19</v>
      </c>
    </row>
    <row r="667" spans="1:14">
      <c r="A667" s="34" t="str">
        <f>'2025 Decline Rates Vertical'!$B667&amp;" "&amp;'2025 Decline Rates Vertical'!$C667</f>
        <v>24 101</v>
      </c>
      <c r="B667" s="45">
        <v>24</v>
      </c>
      <c r="C667" s="46">
        <v>101</v>
      </c>
      <c r="D667" s="47">
        <v>0</v>
      </c>
      <c r="F667" s="37" t="str">
        <f>'2025 Decline Rates Vertical'!$G667&amp;" "&amp;'2025 Decline Rates Vertical'!$H667</f>
        <v>54 52</v>
      </c>
      <c r="G667" s="45">
        <v>54</v>
      </c>
      <c r="H667" s="47">
        <v>52</v>
      </c>
      <c r="I667" s="47">
        <v>0.33</v>
      </c>
      <c r="J667" s="48"/>
      <c r="K667" s="45" t="str">
        <f>Table13[[#This Row],[JUR]]&amp;" "&amp;Table13[[#This Row],[FORMATION]]</f>
        <v>54 52</v>
      </c>
      <c r="L667" s="45">
        <v>54</v>
      </c>
      <c r="M667" s="47">
        <v>52</v>
      </c>
      <c r="N667" s="47">
        <v>0.19</v>
      </c>
    </row>
    <row r="668" spans="1:14">
      <c r="A668" s="34" t="str">
        <f>'2025 Decline Rates Vertical'!$B668&amp;" "&amp;'2025 Decline Rates Vertical'!$C668</f>
        <v>24 109</v>
      </c>
      <c r="B668" s="49">
        <v>24</v>
      </c>
      <c r="C668" s="50">
        <v>109</v>
      </c>
      <c r="D668" s="51">
        <v>0.38</v>
      </c>
      <c r="F668" s="37" t="str">
        <f>'2025 Decline Rates Vertical'!$G668&amp;" "&amp;'2025 Decline Rates Vertical'!$H668</f>
        <v>37 53</v>
      </c>
      <c r="G668" s="49">
        <v>37</v>
      </c>
      <c r="H668" s="51">
        <v>53</v>
      </c>
      <c r="I668" s="51">
        <v>0.11</v>
      </c>
      <c r="J668" s="44"/>
      <c r="K668" s="49" t="str">
        <f>Table13[[#This Row],[JUR]]&amp;" "&amp;Table13[[#This Row],[FORMATION]]</f>
        <v>37 53</v>
      </c>
      <c r="L668" s="49">
        <v>37</v>
      </c>
      <c r="M668" s="51">
        <v>53</v>
      </c>
      <c r="N668" s="51">
        <v>0.09</v>
      </c>
    </row>
    <row r="669" spans="1:14">
      <c r="A669" s="34" t="str">
        <f>'2025 Decline Rates Vertical'!$B669&amp;" "&amp;'2025 Decline Rates Vertical'!$C669</f>
        <v>25 9</v>
      </c>
      <c r="B669" s="45">
        <v>25</v>
      </c>
      <c r="C669" s="46">
        <v>9</v>
      </c>
      <c r="D669" s="47">
        <v>0.39</v>
      </c>
      <c r="F669" s="37" t="str">
        <f>'2025 Decline Rates Vertical'!$G669&amp;" "&amp;'2025 Decline Rates Vertical'!$H669</f>
        <v>43 53</v>
      </c>
      <c r="G669" s="45">
        <v>43</v>
      </c>
      <c r="H669" s="47">
        <v>53</v>
      </c>
      <c r="I669" s="47">
        <v>0.11</v>
      </c>
      <c r="J669" s="48"/>
      <c r="K669" s="45" t="str">
        <f>Table13[[#This Row],[JUR]]&amp;" "&amp;Table13[[#This Row],[FORMATION]]</f>
        <v>43 53</v>
      </c>
      <c r="L669" s="45">
        <v>43</v>
      </c>
      <c r="M669" s="47">
        <v>53</v>
      </c>
      <c r="N669" s="47">
        <v>0.09</v>
      </c>
    </row>
    <row r="670" spans="1:14">
      <c r="A670" s="34" t="str">
        <f>'2025 Decline Rates Vertical'!$B670&amp;" "&amp;'2025 Decline Rates Vertical'!$C670</f>
        <v>25 10</v>
      </c>
      <c r="B670" s="49">
        <v>25</v>
      </c>
      <c r="C670" s="50">
        <v>10</v>
      </c>
      <c r="D670" s="51">
        <v>0.18</v>
      </c>
      <c r="F670" s="37" t="str">
        <f>'2025 Decline Rates Vertical'!$G670&amp;" "&amp;'2025 Decline Rates Vertical'!$H670</f>
        <v>54 53</v>
      </c>
      <c r="G670" s="49">
        <v>54</v>
      </c>
      <c r="H670" s="51">
        <v>53</v>
      </c>
      <c r="I670" s="51">
        <v>0.11</v>
      </c>
      <c r="J670" s="44"/>
      <c r="K670" s="49" t="str">
        <f>Table13[[#This Row],[JUR]]&amp;" "&amp;Table13[[#This Row],[FORMATION]]</f>
        <v>54 53</v>
      </c>
      <c r="L670" s="49">
        <v>54</v>
      </c>
      <c r="M670" s="51">
        <v>53</v>
      </c>
      <c r="N670" s="51">
        <v>0.09</v>
      </c>
    </row>
    <row r="671" spans="1:14">
      <c r="A671" s="34" t="str">
        <f>'2025 Decline Rates Vertical'!$B671&amp;" "&amp;'2025 Decline Rates Vertical'!$C671</f>
        <v>25 11</v>
      </c>
      <c r="B671" s="45">
        <v>25</v>
      </c>
      <c r="C671" s="46">
        <v>11</v>
      </c>
      <c r="D671" s="47">
        <v>0.47</v>
      </c>
      <c r="F671" s="37" t="str">
        <f>'2025 Decline Rates Vertical'!$G671&amp;" "&amp;'2025 Decline Rates Vertical'!$H671</f>
        <v>37 54</v>
      </c>
      <c r="G671" s="45">
        <v>37</v>
      </c>
      <c r="H671" s="47">
        <v>54</v>
      </c>
      <c r="I671" s="47">
        <v>0.12</v>
      </c>
      <c r="J671" s="48"/>
      <c r="K671" s="45" t="str">
        <f>Table13[[#This Row],[JUR]]&amp;" "&amp;Table13[[#This Row],[FORMATION]]</f>
        <v>37 54</v>
      </c>
      <c r="L671" s="45">
        <v>37</v>
      </c>
      <c r="M671" s="47">
        <v>54</v>
      </c>
      <c r="N671" s="47">
        <v>0.11</v>
      </c>
    </row>
    <row r="672" spans="1:14">
      <c r="A672" s="34" t="str">
        <f>'2025 Decline Rates Vertical'!$B672&amp;" "&amp;'2025 Decline Rates Vertical'!$C672</f>
        <v>25 13</v>
      </c>
      <c r="B672" s="49">
        <v>25</v>
      </c>
      <c r="C672" s="50">
        <v>13</v>
      </c>
      <c r="D672" s="51">
        <v>0.26</v>
      </c>
      <c r="F672" s="37" t="str">
        <f>'2025 Decline Rates Vertical'!$G672&amp;" "&amp;'2025 Decline Rates Vertical'!$H672</f>
        <v>43 54</v>
      </c>
      <c r="G672" s="49">
        <v>43</v>
      </c>
      <c r="H672" s="51">
        <v>54</v>
      </c>
      <c r="I672" s="51">
        <v>0.12</v>
      </c>
      <c r="J672" s="44"/>
      <c r="K672" s="49" t="str">
        <f>Table13[[#This Row],[JUR]]&amp;" "&amp;Table13[[#This Row],[FORMATION]]</f>
        <v>43 54</v>
      </c>
      <c r="L672" s="49">
        <v>43</v>
      </c>
      <c r="M672" s="51">
        <v>54</v>
      </c>
      <c r="N672" s="51">
        <v>0.11</v>
      </c>
    </row>
    <row r="673" spans="1:14">
      <c r="A673" s="34" t="str">
        <f>'2025 Decline Rates Vertical'!$B673&amp;" "&amp;'2025 Decline Rates Vertical'!$C673</f>
        <v>25 15</v>
      </c>
      <c r="B673" s="45">
        <v>25</v>
      </c>
      <c r="C673" s="46">
        <v>15</v>
      </c>
      <c r="D673" s="47">
        <v>0.18</v>
      </c>
      <c r="F673" s="37" t="str">
        <f>'2025 Decline Rates Vertical'!$G673&amp;" "&amp;'2025 Decline Rates Vertical'!$H673</f>
        <v>54 54</v>
      </c>
      <c r="G673" s="45">
        <v>54</v>
      </c>
      <c r="H673" s="47">
        <v>54</v>
      </c>
      <c r="I673" s="47">
        <v>0.12</v>
      </c>
      <c r="J673" s="48"/>
      <c r="K673" s="45" t="str">
        <f>Table13[[#This Row],[JUR]]&amp;" "&amp;Table13[[#This Row],[FORMATION]]</f>
        <v>54 54</v>
      </c>
      <c r="L673" s="45">
        <v>54</v>
      </c>
      <c r="M673" s="47">
        <v>54</v>
      </c>
      <c r="N673" s="47">
        <v>0.11</v>
      </c>
    </row>
    <row r="674" spans="1:14">
      <c r="A674" s="34" t="str">
        <f>'2025 Decline Rates Vertical'!$B674&amp;" "&amp;'2025 Decline Rates Vertical'!$C674</f>
        <v>25 93</v>
      </c>
      <c r="B674" s="49">
        <v>25</v>
      </c>
      <c r="C674" s="50">
        <v>93</v>
      </c>
      <c r="D674" s="51">
        <v>0.42</v>
      </c>
      <c r="F674" s="37" t="str">
        <f>'2025 Decline Rates Vertical'!$G674&amp;" "&amp;'2025 Decline Rates Vertical'!$H674</f>
        <v>37 55</v>
      </c>
      <c r="G674" s="49">
        <v>37</v>
      </c>
      <c r="H674" s="51">
        <v>55</v>
      </c>
      <c r="I674" s="51">
        <v>0.33</v>
      </c>
      <c r="J674" s="44"/>
      <c r="K674" s="49" t="str">
        <f>Table13[[#This Row],[JUR]]&amp;" "&amp;Table13[[#This Row],[FORMATION]]</f>
        <v>37 55</v>
      </c>
      <c r="L674" s="49">
        <v>37</v>
      </c>
      <c r="M674" s="51">
        <v>55</v>
      </c>
      <c r="N674" s="51">
        <v>0.23</v>
      </c>
    </row>
    <row r="675" spans="1:14">
      <c r="A675" s="34" t="str">
        <f>'2025 Decline Rates Vertical'!$B675&amp;" "&amp;'2025 Decline Rates Vertical'!$C675</f>
        <v>25 94</v>
      </c>
      <c r="B675" s="45">
        <v>25</v>
      </c>
      <c r="C675" s="46">
        <v>94</v>
      </c>
      <c r="D675" s="47">
        <v>0.34</v>
      </c>
      <c r="F675" s="37" t="str">
        <f>'2025 Decline Rates Vertical'!$G675&amp;" "&amp;'2025 Decline Rates Vertical'!$H675</f>
        <v>43 55</v>
      </c>
      <c r="G675" s="45">
        <v>43</v>
      </c>
      <c r="H675" s="47">
        <v>55</v>
      </c>
      <c r="I675" s="47">
        <v>0.33</v>
      </c>
      <c r="J675" s="48"/>
      <c r="K675" s="45" t="str">
        <f>Table13[[#This Row],[JUR]]&amp;" "&amp;Table13[[#This Row],[FORMATION]]</f>
        <v>43 55</v>
      </c>
      <c r="L675" s="45">
        <v>43</v>
      </c>
      <c r="M675" s="47">
        <v>55</v>
      </c>
      <c r="N675" s="47">
        <v>0.23</v>
      </c>
    </row>
    <row r="676" spans="1:14">
      <c r="A676" s="34" t="str">
        <f>'2025 Decline Rates Vertical'!$B676&amp;" "&amp;'2025 Decline Rates Vertical'!$C676</f>
        <v>25 95</v>
      </c>
      <c r="B676" s="49">
        <v>25</v>
      </c>
      <c r="C676" s="50">
        <v>95</v>
      </c>
      <c r="D676" s="51">
        <v>0.51</v>
      </c>
      <c r="F676" s="37" t="str">
        <f>'2025 Decline Rates Vertical'!$G676&amp;" "&amp;'2025 Decline Rates Vertical'!$H676</f>
        <v>54 55</v>
      </c>
      <c r="G676" s="49">
        <v>54</v>
      </c>
      <c r="H676" s="51">
        <v>55</v>
      </c>
      <c r="I676" s="51">
        <v>0.33</v>
      </c>
      <c r="J676" s="44"/>
      <c r="K676" s="49" t="str">
        <f>Table13[[#This Row],[JUR]]&amp;" "&amp;Table13[[#This Row],[FORMATION]]</f>
        <v>54 55</v>
      </c>
      <c r="L676" s="49">
        <v>54</v>
      </c>
      <c r="M676" s="51">
        <v>55</v>
      </c>
      <c r="N676" s="51">
        <v>0.23</v>
      </c>
    </row>
    <row r="677" spans="1:14">
      <c r="A677" s="34" t="str">
        <f>'2025 Decline Rates Vertical'!$B677&amp;" "&amp;'2025 Decline Rates Vertical'!$C677</f>
        <v>25 96</v>
      </c>
      <c r="B677" s="45">
        <v>25</v>
      </c>
      <c r="C677" s="46">
        <v>96</v>
      </c>
      <c r="D677" s="47">
        <v>0.7</v>
      </c>
      <c r="F677" s="37" t="str">
        <f>'2025 Decline Rates Vertical'!$G677&amp;" "&amp;'2025 Decline Rates Vertical'!$H677</f>
        <v>37 56</v>
      </c>
      <c r="G677" s="45">
        <v>37</v>
      </c>
      <c r="H677" s="47">
        <v>56</v>
      </c>
      <c r="I677" s="47">
        <v>0.18</v>
      </c>
      <c r="J677" s="48"/>
      <c r="K677" s="45" t="str">
        <f>Table13[[#This Row],[JUR]]&amp;" "&amp;Table13[[#This Row],[FORMATION]]</f>
        <v>37 56</v>
      </c>
      <c r="L677" s="45">
        <v>37</v>
      </c>
      <c r="M677" s="47">
        <v>56</v>
      </c>
      <c r="N677" s="47">
        <v>0.1</v>
      </c>
    </row>
    <row r="678" spans="1:14">
      <c r="A678" s="34" t="str">
        <f>'2025 Decline Rates Vertical'!$B678&amp;" "&amp;'2025 Decline Rates Vertical'!$C678</f>
        <v>25 97</v>
      </c>
      <c r="B678" s="49">
        <v>25</v>
      </c>
      <c r="C678" s="50">
        <v>97</v>
      </c>
      <c r="D678" s="51">
        <v>0.23</v>
      </c>
      <c r="F678" s="37" t="str">
        <f>'2025 Decline Rates Vertical'!$G678&amp;" "&amp;'2025 Decline Rates Vertical'!$H678</f>
        <v>43 56</v>
      </c>
      <c r="G678" s="49">
        <v>43</v>
      </c>
      <c r="H678" s="51">
        <v>56</v>
      </c>
      <c r="I678" s="51">
        <v>0.18</v>
      </c>
      <c r="J678" s="44"/>
      <c r="K678" s="49" t="str">
        <f>Table13[[#This Row],[JUR]]&amp;" "&amp;Table13[[#This Row],[FORMATION]]</f>
        <v>43 56</v>
      </c>
      <c r="L678" s="49">
        <v>43</v>
      </c>
      <c r="M678" s="51">
        <v>56</v>
      </c>
      <c r="N678" s="51">
        <v>0.1</v>
      </c>
    </row>
    <row r="679" spans="1:14">
      <c r="A679" s="34" t="str">
        <f>'2025 Decline Rates Vertical'!$B679&amp;" "&amp;'2025 Decline Rates Vertical'!$C679</f>
        <v>25 100</v>
      </c>
      <c r="B679" s="45">
        <v>25</v>
      </c>
      <c r="C679" s="46">
        <v>100</v>
      </c>
      <c r="D679" s="47">
        <v>0</v>
      </c>
      <c r="F679" s="37" t="str">
        <f>'2025 Decline Rates Vertical'!$G679&amp;" "&amp;'2025 Decline Rates Vertical'!$H679</f>
        <v>54 56</v>
      </c>
      <c r="G679" s="45">
        <v>54</v>
      </c>
      <c r="H679" s="47">
        <v>56</v>
      </c>
      <c r="I679" s="47">
        <v>0.18</v>
      </c>
      <c r="J679" s="48"/>
      <c r="K679" s="45" t="str">
        <f>Table13[[#This Row],[JUR]]&amp;" "&amp;Table13[[#This Row],[FORMATION]]</f>
        <v>54 56</v>
      </c>
      <c r="L679" s="45">
        <v>54</v>
      </c>
      <c r="M679" s="47">
        <v>56</v>
      </c>
      <c r="N679" s="47">
        <v>0.1</v>
      </c>
    </row>
    <row r="680" spans="1:14">
      <c r="A680" s="34" t="str">
        <f>'2025 Decline Rates Vertical'!$B680&amp;" "&amp;'2025 Decline Rates Vertical'!$C680</f>
        <v>25 101</v>
      </c>
      <c r="B680" s="49">
        <v>25</v>
      </c>
      <c r="C680" s="50">
        <v>101</v>
      </c>
      <c r="D680" s="51">
        <v>0</v>
      </c>
      <c r="F680" s="37" t="str">
        <f>'2025 Decline Rates Vertical'!$G680&amp;" "&amp;'2025 Decline Rates Vertical'!$H680</f>
        <v>1 57</v>
      </c>
      <c r="G680" s="49">
        <v>1</v>
      </c>
      <c r="H680" s="51">
        <v>57</v>
      </c>
      <c r="I680" s="51">
        <v>0.26</v>
      </c>
      <c r="J680" s="44"/>
      <c r="K680" s="49" t="str">
        <f>Table13[[#This Row],[JUR]]&amp;" "&amp;Table13[[#This Row],[FORMATION]]</f>
        <v>1 57</v>
      </c>
      <c r="L680" s="49">
        <v>1</v>
      </c>
      <c r="M680" s="51">
        <v>57</v>
      </c>
      <c r="N680" s="51">
        <v>0.08</v>
      </c>
    </row>
    <row r="681" spans="1:14">
      <c r="A681" s="34" t="str">
        <f>'2025 Decline Rates Vertical'!$B681&amp;" "&amp;'2025 Decline Rates Vertical'!$C681</f>
        <v>26 1</v>
      </c>
      <c r="B681" s="45">
        <v>26</v>
      </c>
      <c r="C681" s="46">
        <v>1</v>
      </c>
      <c r="D681" s="47">
        <v>0.4</v>
      </c>
      <c r="F681" s="37" t="str">
        <f>'2025 Decline Rates Vertical'!$G681&amp;" "&amp;'2025 Decline Rates Vertical'!$H681</f>
        <v>9 57</v>
      </c>
      <c r="G681" s="45">
        <v>9</v>
      </c>
      <c r="H681" s="47">
        <v>57</v>
      </c>
      <c r="I681" s="47">
        <v>0.26</v>
      </c>
      <c r="J681" s="48"/>
      <c r="K681" s="45" t="str">
        <f>Table13[[#This Row],[JUR]]&amp;" "&amp;Table13[[#This Row],[FORMATION]]</f>
        <v>9 57</v>
      </c>
      <c r="L681" s="45">
        <v>9</v>
      </c>
      <c r="M681" s="47">
        <v>57</v>
      </c>
      <c r="N681" s="47">
        <v>0.08</v>
      </c>
    </row>
    <row r="682" spans="1:14">
      <c r="A682" s="34" t="str">
        <f>'2025 Decline Rates Vertical'!$B682&amp;" "&amp;'2025 Decline Rates Vertical'!$C682</f>
        <v>26 2</v>
      </c>
      <c r="B682" s="49">
        <v>26</v>
      </c>
      <c r="C682" s="50">
        <v>2</v>
      </c>
      <c r="D682" s="51">
        <v>0.13</v>
      </c>
      <c r="F682" s="37" t="str">
        <f>'2025 Decline Rates Vertical'!$G682&amp;" "&amp;'2025 Decline Rates Vertical'!$H682</f>
        <v>11 57</v>
      </c>
      <c r="G682" s="49">
        <v>11</v>
      </c>
      <c r="H682" s="51">
        <v>57</v>
      </c>
      <c r="I682" s="51">
        <v>0.26</v>
      </c>
      <c r="J682" s="44"/>
      <c r="K682" s="49" t="str">
        <f>Table13[[#This Row],[JUR]]&amp;" "&amp;Table13[[#This Row],[FORMATION]]</f>
        <v>11 57</v>
      </c>
      <c r="L682" s="49">
        <v>11</v>
      </c>
      <c r="M682" s="51">
        <v>57</v>
      </c>
      <c r="N682" s="51">
        <v>0.08</v>
      </c>
    </row>
    <row r="683" spans="1:14">
      <c r="A683" s="34" t="str">
        <f>'2025 Decline Rates Vertical'!$B683&amp;" "&amp;'2025 Decline Rates Vertical'!$C683</f>
        <v>26 3</v>
      </c>
      <c r="B683" s="45">
        <v>26</v>
      </c>
      <c r="C683" s="46">
        <v>3</v>
      </c>
      <c r="D683" s="47">
        <v>0.31</v>
      </c>
      <c r="F683" s="37" t="str">
        <f>'2025 Decline Rates Vertical'!$G683&amp;" "&amp;'2025 Decline Rates Vertical'!$H683</f>
        <v>17 57</v>
      </c>
      <c r="G683" s="45">
        <v>17</v>
      </c>
      <c r="H683" s="47">
        <v>57</v>
      </c>
      <c r="I683" s="47">
        <v>0.26</v>
      </c>
      <c r="J683" s="48"/>
      <c r="K683" s="45" t="str">
        <f>Table13[[#This Row],[JUR]]&amp;" "&amp;Table13[[#This Row],[FORMATION]]</f>
        <v>17 57</v>
      </c>
      <c r="L683" s="45">
        <v>17</v>
      </c>
      <c r="M683" s="47">
        <v>57</v>
      </c>
      <c r="N683" s="47">
        <v>0.08</v>
      </c>
    </row>
    <row r="684" spans="1:14">
      <c r="A684" s="34" t="str">
        <f>'2025 Decline Rates Vertical'!$B684&amp;" "&amp;'2025 Decline Rates Vertical'!$C684</f>
        <v>26 4</v>
      </c>
      <c r="B684" s="49">
        <v>26</v>
      </c>
      <c r="C684" s="50">
        <v>4</v>
      </c>
      <c r="D684" s="51">
        <v>0.28999999999999998</v>
      </c>
      <c r="F684" s="37" t="str">
        <f>'2025 Decline Rates Vertical'!$G684&amp;" "&amp;'2025 Decline Rates Vertical'!$H684</f>
        <v>21 57</v>
      </c>
      <c r="G684" s="49">
        <v>21</v>
      </c>
      <c r="H684" s="51">
        <v>57</v>
      </c>
      <c r="I684" s="51">
        <v>0.26</v>
      </c>
      <c r="J684" s="44"/>
      <c r="K684" s="49" t="str">
        <f>Table13[[#This Row],[JUR]]&amp;" "&amp;Table13[[#This Row],[FORMATION]]</f>
        <v>21 57</v>
      </c>
      <c r="L684" s="49">
        <v>21</v>
      </c>
      <c r="M684" s="51">
        <v>57</v>
      </c>
      <c r="N684" s="51">
        <v>0.08</v>
      </c>
    </row>
    <row r="685" spans="1:14">
      <c r="A685" s="34" t="str">
        <f>'2025 Decline Rates Vertical'!$B685&amp;" "&amp;'2025 Decline Rates Vertical'!$C685</f>
        <v>26 5</v>
      </c>
      <c r="B685" s="45">
        <v>26</v>
      </c>
      <c r="C685" s="46">
        <v>5</v>
      </c>
      <c r="D685" s="47">
        <v>0.38</v>
      </c>
      <c r="F685" s="37" t="str">
        <f>'2025 Decline Rates Vertical'!$G685&amp;" "&amp;'2025 Decline Rates Vertical'!$H685</f>
        <v>24 57</v>
      </c>
      <c r="G685" s="45">
        <v>24</v>
      </c>
      <c r="H685" s="47">
        <v>57</v>
      </c>
      <c r="I685" s="47">
        <v>0.26</v>
      </c>
      <c r="J685" s="48"/>
      <c r="K685" s="45" t="str">
        <f>Table13[[#This Row],[JUR]]&amp;" "&amp;Table13[[#This Row],[FORMATION]]</f>
        <v>24 57</v>
      </c>
      <c r="L685" s="45">
        <v>24</v>
      </c>
      <c r="M685" s="47">
        <v>57</v>
      </c>
      <c r="N685" s="47">
        <v>0.08</v>
      </c>
    </row>
    <row r="686" spans="1:14">
      <c r="A686" s="34" t="str">
        <f>'2025 Decline Rates Vertical'!$B686&amp;" "&amp;'2025 Decline Rates Vertical'!$C686</f>
        <v>26 6</v>
      </c>
      <c r="B686" s="49">
        <v>26</v>
      </c>
      <c r="C686" s="50">
        <v>6</v>
      </c>
      <c r="D686" s="51">
        <v>0.28999999999999998</v>
      </c>
      <c r="F686" s="37" t="str">
        <f>'2025 Decline Rates Vertical'!$G686&amp;" "&amp;'2025 Decline Rates Vertical'!$H686</f>
        <v>31 57</v>
      </c>
      <c r="G686" s="49">
        <v>31</v>
      </c>
      <c r="H686" s="51">
        <v>57</v>
      </c>
      <c r="I686" s="51">
        <v>0.26</v>
      </c>
      <c r="J686" s="44"/>
      <c r="K686" s="49" t="str">
        <f>Table13[[#This Row],[JUR]]&amp;" "&amp;Table13[[#This Row],[FORMATION]]</f>
        <v>31 57</v>
      </c>
      <c r="L686" s="49">
        <v>31</v>
      </c>
      <c r="M686" s="51">
        <v>57</v>
      </c>
      <c r="N686" s="51">
        <v>0.08</v>
      </c>
    </row>
    <row r="687" spans="1:14">
      <c r="A687" s="34" t="str">
        <f>'2025 Decline Rates Vertical'!$B687&amp;" "&amp;'2025 Decline Rates Vertical'!$C687</f>
        <v>26 7</v>
      </c>
      <c r="B687" s="45">
        <v>26</v>
      </c>
      <c r="C687" s="46">
        <v>7</v>
      </c>
      <c r="D687" s="47">
        <v>0.08</v>
      </c>
      <c r="F687" s="37" t="str">
        <f>'2025 Decline Rates Vertical'!$G687&amp;" "&amp;'2025 Decline Rates Vertical'!$H687</f>
        <v>46 57</v>
      </c>
      <c r="G687" s="45">
        <v>46</v>
      </c>
      <c r="H687" s="47">
        <v>57</v>
      </c>
      <c r="I687" s="47">
        <v>0.26</v>
      </c>
      <c r="J687" s="48"/>
      <c r="K687" s="45" t="str">
        <f>Table13[[#This Row],[JUR]]&amp;" "&amp;Table13[[#This Row],[FORMATION]]</f>
        <v>46 57</v>
      </c>
      <c r="L687" s="45">
        <v>46</v>
      </c>
      <c r="M687" s="47">
        <v>57</v>
      </c>
      <c r="N687" s="47">
        <v>0.08</v>
      </c>
    </row>
    <row r="688" spans="1:14">
      <c r="A688" s="34" t="str">
        <f>'2025 Decline Rates Vertical'!$B688&amp;" "&amp;'2025 Decline Rates Vertical'!$C688</f>
        <v>26 8</v>
      </c>
      <c r="B688" s="49">
        <v>26</v>
      </c>
      <c r="C688" s="50">
        <v>8</v>
      </c>
      <c r="D688" s="51">
        <v>0.36</v>
      </c>
      <c r="F688" s="37" t="str">
        <f>'2025 Decline Rates Vertical'!$G688&amp;" "&amp;'2025 Decline Rates Vertical'!$H688</f>
        <v>49 57</v>
      </c>
      <c r="G688" s="49">
        <v>49</v>
      </c>
      <c r="H688" s="51">
        <v>57</v>
      </c>
      <c r="I688" s="51">
        <v>0.26</v>
      </c>
      <c r="J688" s="44"/>
      <c r="K688" s="49" t="str">
        <f>Table13[[#This Row],[JUR]]&amp;" "&amp;Table13[[#This Row],[FORMATION]]</f>
        <v>49 57</v>
      </c>
      <c r="L688" s="49">
        <v>49</v>
      </c>
      <c r="M688" s="51">
        <v>57</v>
      </c>
      <c r="N688" s="51">
        <v>0.08</v>
      </c>
    </row>
    <row r="689" spans="1:14">
      <c r="A689" s="34" t="str">
        <f>'2025 Decline Rates Vertical'!$B689&amp;" "&amp;'2025 Decline Rates Vertical'!$C689</f>
        <v>26 9</v>
      </c>
      <c r="B689" s="45">
        <v>26</v>
      </c>
      <c r="C689" s="46">
        <v>9</v>
      </c>
      <c r="D689" s="47">
        <v>0.35</v>
      </c>
      <c r="F689" s="37" t="str">
        <f>'2025 Decline Rates Vertical'!$G689&amp;" "&amp;'2025 Decline Rates Vertical'!$H689</f>
        <v>1 58</v>
      </c>
      <c r="G689" s="45">
        <v>1</v>
      </c>
      <c r="H689" s="47">
        <v>58</v>
      </c>
      <c r="I689" s="47">
        <v>0.2</v>
      </c>
      <c r="J689" s="48"/>
      <c r="K689" s="45" t="str">
        <f>Table13[[#This Row],[JUR]]&amp;" "&amp;Table13[[#This Row],[FORMATION]]</f>
        <v>1 58</v>
      </c>
      <c r="L689" s="45">
        <v>1</v>
      </c>
      <c r="M689" s="47">
        <v>58</v>
      </c>
      <c r="N689" s="47">
        <v>0.1</v>
      </c>
    </row>
    <row r="690" spans="1:14">
      <c r="A690" s="34" t="str">
        <f>'2025 Decline Rates Vertical'!$B690&amp;" "&amp;'2025 Decline Rates Vertical'!$C690</f>
        <v>26 10</v>
      </c>
      <c r="B690" s="49">
        <v>26</v>
      </c>
      <c r="C690" s="50">
        <v>10</v>
      </c>
      <c r="D690" s="51">
        <v>0.08</v>
      </c>
      <c r="F690" s="37" t="str">
        <f>'2025 Decline Rates Vertical'!$G690&amp;" "&amp;'2025 Decline Rates Vertical'!$H690</f>
        <v>9 58</v>
      </c>
      <c r="G690" s="49">
        <v>9</v>
      </c>
      <c r="H690" s="51">
        <v>58</v>
      </c>
      <c r="I690" s="51">
        <v>0.2</v>
      </c>
      <c r="J690" s="44"/>
      <c r="K690" s="49" t="str">
        <f>Table13[[#This Row],[JUR]]&amp;" "&amp;Table13[[#This Row],[FORMATION]]</f>
        <v>9 58</v>
      </c>
      <c r="L690" s="49">
        <v>9</v>
      </c>
      <c r="M690" s="51">
        <v>58</v>
      </c>
      <c r="N690" s="51">
        <v>0.1</v>
      </c>
    </row>
    <row r="691" spans="1:14">
      <c r="A691" s="34" t="str">
        <f>'2025 Decline Rates Vertical'!$B691&amp;" "&amp;'2025 Decline Rates Vertical'!$C691</f>
        <v>26 93</v>
      </c>
      <c r="B691" s="45">
        <v>26</v>
      </c>
      <c r="C691" s="46">
        <v>93</v>
      </c>
      <c r="D691" s="47">
        <v>0.42</v>
      </c>
      <c r="F691" s="37" t="str">
        <f>'2025 Decline Rates Vertical'!$G691&amp;" "&amp;'2025 Decline Rates Vertical'!$H691</f>
        <v>11 58</v>
      </c>
      <c r="G691" s="45">
        <v>11</v>
      </c>
      <c r="H691" s="47">
        <v>58</v>
      </c>
      <c r="I691" s="47">
        <v>0.2</v>
      </c>
      <c r="J691" s="48"/>
      <c r="K691" s="45" t="str">
        <f>Table13[[#This Row],[JUR]]&amp;" "&amp;Table13[[#This Row],[FORMATION]]</f>
        <v>11 58</v>
      </c>
      <c r="L691" s="45">
        <v>11</v>
      </c>
      <c r="M691" s="47">
        <v>58</v>
      </c>
      <c r="N691" s="47">
        <v>0.1</v>
      </c>
    </row>
    <row r="692" spans="1:14">
      <c r="A692" s="34" t="str">
        <f>'2025 Decline Rates Vertical'!$B692&amp;" "&amp;'2025 Decline Rates Vertical'!$C692</f>
        <v>26 94</v>
      </c>
      <c r="B692" s="49">
        <v>26</v>
      </c>
      <c r="C692" s="50">
        <v>94</v>
      </c>
      <c r="D692" s="51">
        <v>0.34</v>
      </c>
      <c r="F692" s="37" t="str">
        <f>'2025 Decline Rates Vertical'!$G692&amp;" "&amp;'2025 Decline Rates Vertical'!$H692</f>
        <v>17 58</v>
      </c>
      <c r="G692" s="49">
        <v>17</v>
      </c>
      <c r="H692" s="51">
        <v>58</v>
      </c>
      <c r="I692" s="51">
        <v>0.2</v>
      </c>
      <c r="J692" s="44"/>
      <c r="K692" s="49" t="str">
        <f>Table13[[#This Row],[JUR]]&amp;" "&amp;Table13[[#This Row],[FORMATION]]</f>
        <v>17 58</v>
      </c>
      <c r="L692" s="49">
        <v>17</v>
      </c>
      <c r="M692" s="51">
        <v>58</v>
      </c>
      <c r="N692" s="51">
        <v>0.1</v>
      </c>
    </row>
    <row r="693" spans="1:14">
      <c r="A693" s="34" t="str">
        <f>'2025 Decline Rates Vertical'!$B693&amp;" "&amp;'2025 Decline Rates Vertical'!$C693</f>
        <v>26 95</v>
      </c>
      <c r="B693" s="45">
        <v>26</v>
      </c>
      <c r="C693" s="46">
        <v>95</v>
      </c>
      <c r="D693" s="47">
        <v>0.51</v>
      </c>
      <c r="F693" s="37" t="str">
        <f>'2025 Decline Rates Vertical'!$G693&amp;" "&amp;'2025 Decline Rates Vertical'!$H693</f>
        <v>21 58</v>
      </c>
      <c r="G693" s="45">
        <v>21</v>
      </c>
      <c r="H693" s="47">
        <v>58</v>
      </c>
      <c r="I693" s="47">
        <v>0.2</v>
      </c>
      <c r="J693" s="48"/>
      <c r="K693" s="45" t="str">
        <f>Table13[[#This Row],[JUR]]&amp;" "&amp;Table13[[#This Row],[FORMATION]]</f>
        <v>21 58</v>
      </c>
      <c r="L693" s="45">
        <v>21</v>
      </c>
      <c r="M693" s="47">
        <v>58</v>
      </c>
      <c r="N693" s="47">
        <v>0.1</v>
      </c>
    </row>
    <row r="694" spans="1:14">
      <c r="A694" s="34" t="str">
        <f>'2025 Decline Rates Vertical'!$B694&amp;" "&amp;'2025 Decline Rates Vertical'!$C694</f>
        <v>26 96</v>
      </c>
      <c r="B694" s="49">
        <v>26</v>
      </c>
      <c r="C694" s="50">
        <v>96</v>
      </c>
      <c r="D694" s="51">
        <v>0.7</v>
      </c>
      <c r="F694" s="37" t="str">
        <f>'2025 Decline Rates Vertical'!$G694&amp;" "&amp;'2025 Decline Rates Vertical'!$H694</f>
        <v>24 58</v>
      </c>
      <c r="G694" s="49">
        <v>24</v>
      </c>
      <c r="H694" s="51">
        <v>58</v>
      </c>
      <c r="I694" s="51">
        <v>0.2</v>
      </c>
      <c r="J694" s="44"/>
      <c r="K694" s="49" t="str">
        <f>Table13[[#This Row],[JUR]]&amp;" "&amp;Table13[[#This Row],[FORMATION]]</f>
        <v>24 58</v>
      </c>
      <c r="L694" s="49">
        <v>24</v>
      </c>
      <c r="M694" s="51">
        <v>58</v>
      </c>
      <c r="N694" s="51">
        <v>0.1</v>
      </c>
    </row>
    <row r="695" spans="1:14">
      <c r="A695" s="34" t="str">
        <f>'2025 Decline Rates Vertical'!$B695&amp;" "&amp;'2025 Decline Rates Vertical'!$C695</f>
        <v>26 100</v>
      </c>
      <c r="B695" s="45">
        <v>26</v>
      </c>
      <c r="C695" s="46">
        <v>100</v>
      </c>
      <c r="D695" s="47">
        <v>0</v>
      </c>
      <c r="F695" s="37" t="str">
        <f>'2025 Decline Rates Vertical'!$G695&amp;" "&amp;'2025 Decline Rates Vertical'!$H695</f>
        <v>31 58</v>
      </c>
      <c r="G695" s="45">
        <v>31</v>
      </c>
      <c r="H695" s="47">
        <v>58</v>
      </c>
      <c r="I695" s="47">
        <v>0.2</v>
      </c>
      <c r="J695" s="48"/>
      <c r="K695" s="45" t="str">
        <f>Table13[[#This Row],[JUR]]&amp;" "&amp;Table13[[#This Row],[FORMATION]]</f>
        <v>31 58</v>
      </c>
      <c r="L695" s="45">
        <v>31</v>
      </c>
      <c r="M695" s="47">
        <v>58</v>
      </c>
      <c r="N695" s="47">
        <v>0.1</v>
      </c>
    </row>
    <row r="696" spans="1:14">
      <c r="A696" s="34" t="str">
        <f>'2025 Decline Rates Vertical'!$B696&amp;" "&amp;'2025 Decline Rates Vertical'!$C696</f>
        <v>26 101</v>
      </c>
      <c r="B696" s="49">
        <v>26</v>
      </c>
      <c r="C696" s="50">
        <v>101</v>
      </c>
      <c r="D696" s="51">
        <v>0</v>
      </c>
      <c r="F696" s="37" t="str">
        <f>'2025 Decline Rates Vertical'!$G696&amp;" "&amp;'2025 Decline Rates Vertical'!$H696</f>
        <v>46 58</v>
      </c>
      <c r="G696" s="49">
        <v>46</v>
      </c>
      <c r="H696" s="51">
        <v>58</v>
      </c>
      <c r="I696" s="51">
        <v>0.2</v>
      </c>
      <c r="J696" s="44"/>
      <c r="K696" s="49" t="str">
        <f>Table13[[#This Row],[JUR]]&amp;" "&amp;Table13[[#This Row],[FORMATION]]</f>
        <v>46 58</v>
      </c>
      <c r="L696" s="49">
        <v>46</v>
      </c>
      <c r="M696" s="51">
        <v>58</v>
      </c>
      <c r="N696" s="51">
        <v>0.1</v>
      </c>
    </row>
    <row r="697" spans="1:14">
      <c r="A697" s="34" t="str">
        <f>'2025 Decline Rates Vertical'!$B697&amp;" "&amp;'2025 Decline Rates Vertical'!$C697</f>
        <v>26 109</v>
      </c>
      <c r="B697" s="45">
        <v>26</v>
      </c>
      <c r="C697" s="46">
        <v>109</v>
      </c>
      <c r="D697" s="47">
        <v>0.35</v>
      </c>
      <c r="F697" s="37" t="str">
        <f>'2025 Decline Rates Vertical'!$G697&amp;" "&amp;'2025 Decline Rates Vertical'!$H697</f>
        <v>49 58</v>
      </c>
      <c r="G697" s="45">
        <v>49</v>
      </c>
      <c r="H697" s="47">
        <v>58</v>
      </c>
      <c r="I697" s="47">
        <v>0.2</v>
      </c>
      <c r="J697" s="48"/>
      <c r="K697" s="45" t="str">
        <f>Table13[[#This Row],[JUR]]&amp;" "&amp;Table13[[#This Row],[FORMATION]]</f>
        <v>49 58</v>
      </c>
      <c r="L697" s="45">
        <v>49</v>
      </c>
      <c r="M697" s="47">
        <v>58</v>
      </c>
      <c r="N697" s="47">
        <v>0.1</v>
      </c>
    </row>
    <row r="698" spans="1:14">
      <c r="A698" s="34" t="str">
        <f>'2025 Decline Rates Vertical'!$B698&amp;" "&amp;'2025 Decline Rates Vertical'!$C698</f>
        <v>27 8</v>
      </c>
      <c r="B698" s="49">
        <v>27</v>
      </c>
      <c r="C698" s="50">
        <v>8</v>
      </c>
      <c r="D698" s="51">
        <v>0.34</v>
      </c>
      <c r="F698" s="37" t="str">
        <f>'2025 Decline Rates Vertical'!$G698&amp;" "&amp;'2025 Decline Rates Vertical'!$H698</f>
        <v>1 59</v>
      </c>
      <c r="G698" s="49">
        <v>1</v>
      </c>
      <c r="H698" s="51">
        <v>59</v>
      </c>
      <c r="I698" s="51">
        <v>0.22</v>
      </c>
      <c r="J698" s="44"/>
      <c r="K698" s="49" t="str">
        <f>Table13[[#This Row],[JUR]]&amp;" "&amp;Table13[[#This Row],[FORMATION]]</f>
        <v>1 59</v>
      </c>
      <c r="L698" s="49">
        <v>1</v>
      </c>
      <c r="M698" s="51">
        <v>59</v>
      </c>
      <c r="N698" s="51">
        <v>0.1</v>
      </c>
    </row>
    <row r="699" spans="1:14">
      <c r="A699" s="34" t="str">
        <f>'2025 Decline Rates Vertical'!$B699&amp;" "&amp;'2025 Decline Rates Vertical'!$C699</f>
        <v>27 9</v>
      </c>
      <c r="B699" s="45">
        <v>27</v>
      </c>
      <c r="C699" s="46">
        <v>9</v>
      </c>
      <c r="D699" s="47">
        <v>0.36</v>
      </c>
      <c r="F699" s="37" t="str">
        <f>'2025 Decline Rates Vertical'!$G699&amp;" "&amp;'2025 Decline Rates Vertical'!$H699</f>
        <v>9 59</v>
      </c>
      <c r="G699" s="45">
        <v>9</v>
      </c>
      <c r="H699" s="47">
        <v>59</v>
      </c>
      <c r="I699" s="47">
        <v>0.22</v>
      </c>
      <c r="J699" s="48"/>
      <c r="K699" s="45" t="str">
        <f>Table13[[#This Row],[JUR]]&amp;" "&amp;Table13[[#This Row],[FORMATION]]</f>
        <v>9 59</v>
      </c>
      <c r="L699" s="45">
        <v>9</v>
      </c>
      <c r="M699" s="47">
        <v>59</v>
      </c>
      <c r="N699" s="47">
        <v>0.1</v>
      </c>
    </row>
    <row r="700" spans="1:14">
      <c r="A700" s="34" t="str">
        <f>'2025 Decline Rates Vertical'!$B700&amp;" "&amp;'2025 Decline Rates Vertical'!$C700</f>
        <v>27 10</v>
      </c>
      <c r="B700" s="49">
        <v>27</v>
      </c>
      <c r="C700" s="50">
        <v>10</v>
      </c>
      <c r="D700" s="51">
        <v>0.23</v>
      </c>
      <c r="F700" s="37" t="str">
        <f>'2025 Decline Rates Vertical'!$G700&amp;" "&amp;'2025 Decline Rates Vertical'!$H700</f>
        <v>11 59</v>
      </c>
      <c r="G700" s="49">
        <v>11</v>
      </c>
      <c r="H700" s="51">
        <v>59</v>
      </c>
      <c r="I700" s="51">
        <v>0.22</v>
      </c>
      <c r="J700" s="44"/>
      <c r="K700" s="49" t="str">
        <f>Table13[[#This Row],[JUR]]&amp;" "&amp;Table13[[#This Row],[FORMATION]]</f>
        <v>11 59</v>
      </c>
      <c r="L700" s="49">
        <v>11</v>
      </c>
      <c r="M700" s="51">
        <v>59</v>
      </c>
      <c r="N700" s="51">
        <v>0.1</v>
      </c>
    </row>
    <row r="701" spans="1:14">
      <c r="A701" s="34" t="str">
        <f>'2025 Decline Rates Vertical'!$B701&amp;" "&amp;'2025 Decline Rates Vertical'!$C701</f>
        <v>27 22</v>
      </c>
      <c r="B701" s="45">
        <v>27</v>
      </c>
      <c r="C701" s="46">
        <v>22</v>
      </c>
      <c r="D701" s="47">
        <v>0.31</v>
      </c>
      <c r="F701" s="37" t="str">
        <f>'2025 Decline Rates Vertical'!$G701&amp;" "&amp;'2025 Decline Rates Vertical'!$H701</f>
        <v>17 59</v>
      </c>
      <c r="G701" s="45">
        <v>17</v>
      </c>
      <c r="H701" s="47">
        <v>59</v>
      </c>
      <c r="I701" s="47">
        <v>0.22</v>
      </c>
      <c r="J701" s="48"/>
      <c r="K701" s="45" t="str">
        <f>Table13[[#This Row],[JUR]]&amp;" "&amp;Table13[[#This Row],[FORMATION]]</f>
        <v>17 59</v>
      </c>
      <c r="L701" s="45">
        <v>17</v>
      </c>
      <c r="M701" s="47">
        <v>59</v>
      </c>
      <c r="N701" s="47">
        <v>0.1</v>
      </c>
    </row>
    <row r="702" spans="1:14">
      <c r="A702" s="34" t="str">
        <f>'2025 Decline Rates Vertical'!$B702&amp;" "&amp;'2025 Decline Rates Vertical'!$C702</f>
        <v>27 23</v>
      </c>
      <c r="B702" s="49">
        <v>27</v>
      </c>
      <c r="C702" s="50">
        <v>23</v>
      </c>
      <c r="D702" s="51">
        <v>0.31</v>
      </c>
      <c r="F702" s="37" t="str">
        <f>'2025 Decline Rates Vertical'!$G702&amp;" "&amp;'2025 Decline Rates Vertical'!$H702</f>
        <v>21 59</v>
      </c>
      <c r="G702" s="49">
        <v>21</v>
      </c>
      <c r="H702" s="51">
        <v>59</v>
      </c>
      <c r="I702" s="51">
        <v>0.22</v>
      </c>
      <c r="J702" s="44"/>
      <c r="K702" s="49" t="str">
        <f>Table13[[#This Row],[JUR]]&amp;" "&amp;Table13[[#This Row],[FORMATION]]</f>
        <v>21 59</v>
      </c>
      <c r="L702" s="49">
        <v>21</v>
      </c>
      <c r="M702" s="51">
        <v>59</v>
      </c>
      <c r="N702" s="51">
        <v>0.1</v>
      </c>
    </row>
    <row r="703" spans="1:14">
      <c r="A703" s="34" t="str">
        <f>'2025 Decline Rates Vertical'!$B703&amp;" "&amp;'2025 Decline Rates Vertical'!$C703</f>
        <v>27 24</v>
      </c>
      <c r="B703" s="45">
        <v>27</v>
      </c>
      <c r="C703" s="46">
        <v>24</v>
      </c>
      <c r="D703" s="47">
        <v>0.28999999999999998</v>
      </c>
      <c r="F703" s="37" t="str">
        <f>'2025 Decline Rates Vertical'!$G703&amp;" "&amp;'2025 Decline Rates Vertical'!$H703</f>
        <v>24 59</v>
      </c>
      <c r="G703" s="45">
        <v>24</v>
      </c>
      <c r="H703" s="47">
        <v>59</v>
      </c>
      <c r="I703" s="47">
        <v>0.22</v>
      </c>
      <c r="J703" s="48"/>
      <c r="K703" s="45" t="str">
        <f>Table13[[#This Row],[JUR]]&amp;" "&amp;Table13[[#This Row],[FORMATION]]</f>
        <v>24 59</v>
      </c>
      <c r="L703" s="45">
        <v>24</v>
      </c>
      <c r="M703" s="47">
        <v>59</v>
      </c>
      <c r="N703" s="47">
        <v>0.1</v>
      </c>
    </row>
    <row r="704" spans="1:14">
      <c r="A704" s="34" t="str">
        <f>'2025 Decline Rates Vertical'!$B704&amp;" "&amp;'2025 Decline Rates Vertical'!$C704</f>
        <v>27 25</v>
      </c>
      <c r="B704" s="49">
        <v>27</v>
      </c>
      <c r="C704" s="50">
        <v>25</v>
      </c>
      <c r="D704" s="51">
        <v>0.37</v>
      </c>
      <c r="F704" s="37" t="str">
        <f>'2025 Decline Rates Vertical'!$G704&amp;" "&amp;'2025 Decline Rates Vertical'!$H704</f>
        <v>31 59</v>
      </c>
      <c r="G704" s="49">
        <v>31</v>
      </c>
      <c r="H704" s="51">
        <v>59</v>
      </c>
      <c r="I704" s="51">
        <v>0.22</v>
      </c>
      <c r="J704" s="44"/>
      <c r="K704" s="49" t="str">
        <f>Table13[[#This Row],[JUR]]&amp;" "&amp;Table13[[#This Row],[FORMATION]]</f>
        <v>31 59</v>
      </c>
      <c r="L704" s="49">
        <v>31</v>
      </c>
      <c r="M704" s="51">
        <v>59</v>
      </c>
      <c r="N704" s="51">
        <v>0.1</v>
      </c>
    </row>
    <row r="705" spans="1:14">
      <c r="A705" s="34" t="str">
        <f>'2025 Decline Rates Vertical'!$B705&amp;" "&amp;'2025 Decline Rates Vertical'!$C705</f>
        <v>27 26</v>
      </c>
      <c r="B705" s="45">
        <v>27</v>
      </c>
      <c r="C705" s="46">
        <v>26</v>
      </c>
      <c r="D705" s="47">
        <v>0.4</v>
      </c>
      <c r="F705" s="37" t="str">
        <f>'2025 Decline Rates Vertical'!$G705&amp;" "&amp;'2025 Decline Rates Vertical'!$H705</f>
        <v>46 59</v>
      </c>
      <c r="G705" s="45">
        <v>46</v>
      </c>
      <c r="H705" s="47">
        <v>59</v>
      </c>
      <c r="I705" s="47">
        <v>0.22</v>
      </c>
      <c r="J705" s="48"/>
      <c r="K705" s="45" t="str">
        <f>Table13[[#This Row],[JUR]]&amp;" "&amp;Table13[[#This Row],[FORMATION]]</f>
        <v>46 59</v>
      </c>
      <c r="L705" s="45">
        <v>46</v>
      </c>
      <c r="M705" s="47">
        <v>59</v>
      </c>
      <c r="N705" s="47">
        <v>0.1</v>
      </c>
    </row>
    <row r="706" spans="1:14">
      <c r="A706" s="34" t="str">
        <f>'2025 Decline Rates Vertical'!$B706&amp;" "&amp;'2025 Decline Rates Vertical'!$C706</f>
        <v>27 28</v>
      </c>
      <c r="B706" s="49">
        <v>27</v>
      </c>
      <c r="C706" s="50">
        <v>28</v>
      </c>
      <c r="D706" s="51">
        <v>0.44</v>
      </c>
      <c r="F706" s="37" t="str">
        <f>'2025 Decline Rates Vertical'!$G706&amp;" "&amp;'2025 Decline Rates Vertical'!$H706</f>
        <v>49 59</v>
      </c>
      <c r="G706" s="49">
        <v>49</v>
      </c>
      <c r="H706" s="51">
        <v>59</v>
      </c>
      <c r="I706" s="51">
        <v>0.22</v>
      </c>
      <c r="J706" s="44"/>
      <c r="K706" s="49" t="str">
        <f>Table13[[#This Row],[JUR]]&amp;" "&amp;Table13[[#This Row],[FORMATION]]</f>
        <v>49 59</v>
      </c>
      <c r="L706" s="49">
        <v>49</v>
      </c>
      <c r="M706" s="51">
        <v>59</v>
      </c>
      <c r="N706" s="51">
        <v>0.1</v>
      </c>
    </row>
    <row r="707" spans="1:14">
      <c r="A707" s="34" t="str">
        <f>'2025 Decline Rates Vertical'!$B707&amp;" "&amp;'2025 Decline Rates Vertical'!$C707</f>
        <v>27 29</v>
      </c>
      <c r="B707" s="45">
        <v>27</v>
      </c>
      <c r="C707" s="46">
        <v>29</v>
      </c>
      <c r="D707" s="47">
        <v>0.28000000000000003</v>
      </c>
      <c r="F707" s="37" t="str">
        <f>'2025 Decline Rates Vertical'!$G707&amp;" "&amp;'2025 Decline Rates Vertical'!$H707</f>
        <v>1 60</v>
      </c>
      <c r="G707" s="45">
        <v>1</v>
      </c>
      <c r="H707" s="47">
        <v>60</v>
      </c>
      <c r="I707" s="47">
        <v>0.35</v>
      </c>
      <c r="J707" s="48"/>
      <c r="K707" s="45" t="str">
        <f>Table13[[#This Row],[JUR]]&amp;" "&amp;Table13[[#This Row],[FORMATION]]</f>
        <v>1 60</v>
      </c>
      <c r="L707" s="45">
        <v>1</v>
      </c>
      <c r="M707" s="47">
        <v>60</v>
      </c>
      <c r="N707" s="47">
        <v>0.12</v>
      </c>
    </row>
    <row r="708" spans="1:14">
      <c r="A708" s="34" t="str">
        <f>'2025 Decline Rates Vertical'!$B708&amp;" "&amp;'2025 Decline Rates Vertical'!$C708</f>
        <v>27 30</v>
      </c>
      <c r="B708" s="49">
        <v>27</v>
      </c>
      <c r="C708" s="50">
        <v>30</v>
      </c>
      <c r="D708" s="51">
        <v>0.37</v>
      </c>
      <c r="F708" s="37" t="str">
        <f>'2025 Decline Rates Vertical'!$G708&amp;" "&amp;'2025 Decline Rates Vertical'!$H708</f>
        <v>9 60</v>
      </c>
      <c r="G708" s="49">
        <v>9</v>
      </c>
      <c r="H708" s="51">
        <v>60</v>
      </c>
      <c r="I708" s="51">
        <v>0.35</v>
      </c>
      <c r="J708" s="44"/>
      <c r="K708" s="49" t="str">
        <f>Table13[[#This Row],[JUR]]&amp;" "&amp;Table13[[#This Row],[FORMATION]]</f>
        <v>9 60</v>
      </c>
      <c r="L708" s="49">
        <v>9</v>
      </c>
      <c r="M708" s="51">
        <v>60</v>
      </c>
      <c r="N708" s="51">
        <v>0.12</v>
      </c>
    </row>
    <row r="709" spans="1:14">
      <c r="A709" s="34" t="str">
        <f>'2025 Decline Rates Vertical'!$B709&amp;" "&amp;'2025 Decline Rates Vertical'!$C709</f>
        <v>27 42</v>
      </c>
      <c r="B709" s="45">
        <v>27</v>
      </c>
      <c r="C709" s="46">
        <v>42</v>
      </c>
      <c r="D709" s="47">
        <v>0.4</v>
      </c>
      <c r="F709" s="37" t="str">
        <f>'2025 Decline Rates Vertical'!$G709&amp;" "&amp;'2025 Decline Rates Vertical'!$H709</f>
        <v>11 60</v>
      </c>
      <c r="G709" s="45">
        <v>11</v>
      </c>
      <c r="H709" s="47">
        <v>60</v>
      </c>
      <c r="I709" s="47">
        <v>0.35</v>
      </c>
      <c r="J709" s="48"/>
      <c r="K709" s="45" t="str">
        <f>Table13[[#This Row],[JUR]]&amp;" "&amp;Table13[[#This Row],[FORMATION]]</f>
        <v>11 60</v>
      </c>
      <c r="L709" s="45">
        <v>11</v>
      </c>
      <c r="M709" s="47">
        <v>60</v>
      </c>
      <c r="N709" s="47">
        <v>0.12</v>
      </c>
    </row>
    <row r="710" spans="1:14">
      <c r="A710" s="34" t="str">
        <f>'2025 Decline Rates Vertical'!$B710&amp;" "&amp;'2025 Decline Rates Vertical'!$C710</f>
        <v>27 93</v>
      </c>
      <c r="B710" s="49">
        <v>27</v>
      </c>
      <c r="C710" s="50">
        <v>93</v>
      </c>
      <c r="D710" s="51">
        <v>0.42</v>
      </c>
      <c r="F710" s="37" t="str">
        <f>'2025 Decline Rates Vertical'!$G710&amp;" "&amp;'2025 Decline Rates Vertical'!$H710</f>
        <v>17 60</v>
      </c>
      <c r="G710" s="49">
        <v>17</v>
      </c>
      <c r="H710" s="51">
        <v>60</v>
      </c>
      <c r="I710" s="51">
        <v>0.35</v>
      </c>
      <c r="J710" s="44"/>
      <c r="K710" s="49" t="str">
        <f>Table13[[#This Row],[JUR]]&amp;" "&amp;Table13[[#This Row],[FORMATION]]</f>
        <v>17 60</v>
      </c>
      <c r="L710" s="49">
        <v>17</v>
      </c>
      <c r="M710" s="51">
        <v>60</v>
      </c>
      <c r="N710" s="51">
        <v>0.12</v>
      </c>
    </row>
    <row r="711" spans="1:14">
      <c r="A711" s="34" t="str">
        <f>'2025 Decline Rates Vertical'!$B711&amp;" "&amp;'2025 Decline Rates Vertical'!$C711</f>
        <v>27 94</v>
      </c>
      <c r="B711" s="45">
        <v>27</v>
      </c>
      <c r="C711" s="46">
        <v>94</v>
      </c>
      <c r="D711" s="47">
        <v>0.34</v>
      </c>
      <c r="F711" s="37" t="str">
        <f>'2025 Decline Rates Vertical'!$G711&amp;" "&amp;'2025 Decline Rates Vertical'!$H711</f>
        <v>21 60</v>
      </c>
      <c r="G711" s="45">
        <v>21</v>
      </c>
      <c r="H711" s="47">
        <v>60</v>
      </c>
      <c r="I711" s="47">
        <v>0.35</v>
      </c>
      <c r="J711" s="48"/>
      <c r="K711" s="45" t="str">
        <f>Table13[[#This Row],[JUR]]&amp;" "&amp;Table13[[#This Row],[FORMATION]]</f>
        <v>21 60</v>
      </c>
      <c r="L711" s="45">
        <v>21</v>
      </c>
      <c r="M711" s="47">
        <v>60</v>
      </c>
      <c r="N711" s="47">
        <v>0.12</v>
      </c>
    </row>
    <row r="712" spans="1:14">
      <c r="A712" s="34" t="str">
        <f>'2025 Decline Rates Vertical'!$B712&amp;" "&amp;'2025 Decline Rates Vertical'!$C712</f>
        <v>27 95</v>
      </c>
      <c r="B712" s="49">
        <v>27</v>
      </c>
      <c r="C712" s="50">
        <v>95</v>
      </c>
      <c r="D712" s="51">
        <v>0.51</v>
      </c>
      <c r="F712" s="37" t="str">
        <f>'2025 Decline Rates Vertical'!$G712&amp;" "&amp;'2025 Decline Rates Vertical'!$H712</f>
        <v>24 60</v>
      </c>
      <c r="G712" s="49">
        <v>24</v>
      </c>
      <c r="H712" s="51">
        <v>60</v>
      </c>
      <c r="I712" s="51">
        <v>0.35</v>
      </c>
      <c r="J712" s="44"/>
      <c r="K712" s="49" t="str">
        <f>Table13[[#This Row],[JUR]]&amp;" "&amp;Table13[[#This Row],[FORMATION]]</f>
        <v>24 60</v>
      </c>
      <c r="L712" s="49">
        <v>24</v>
      </c>
      <c r="M712" s="51">
        <v>60</v>
      </c>
      <c r="N712" s="51">
        <v>0.12</v>
      </c>
    </row>
    <row r="713" spans="1:14">
      <c r="A713" s="34" t="str">
        <f>'2025 Decline Rates Vertical'!$B713&amp;" "&amp;'2025 Decline Rates Vertical'!$C713</f>
        <v>27 96</v>
      </c>
      <c r="B713" s="45">
        <v>27</v>
      </c>
      <c r="C713" s="46">
        <v>96</v>
      </c>
      <c r="D713" s="47">
        <v>0.27</v>
      </c>
      <c r="F713" s="37" t="str">
        <f>'2025 Decline Rates Vertical'!$G713&amp;" "&amp;'2025 Decline Rates Vertical'!$H713</f>
        <v>31 60</v>
      </c>
      <c r="G713" s="45">
        <v>31</v>
      </c>
      <c r="H713" s="47">
        <v>60</v>
      </c>
      <c r="I713" s="47">
        <v>0.35</v>
      </c>
      <c r="J713" s="48"/>
      <c r="K713" s="45" t="str">
        <f>Table13[[#This Row],[JUR]]&amp;" "&amp;Table13[[#This Row],[FORMATION]]</f>
        <v>31 60</v>
      </c>
      <c r="L713" s="45">
        <v>31</v>
      </c>
      <c r="M713" s="47">
        <v>60</v>
      </c>
      <c r="N713" s="47">
        <v>0.12</v>
      </c>
    </row>
    <row r="714" spans="1:14">
      <c r="A714" s="34" t="str">
        <f>'2025 Decline Rates Vertical'!$B714&amp;" "&amp;'2025 Decline Rates Vertical'!$C714</f>
        <v>27 97</v>
      </c>
      <c r="B714" s="49">
        <v>27</v>
      </c>
      <c r="C714" s="50">
        <v>97</v>
      </c>
      <c r="D714" s="51">
        <v>-0.03</v>
      </c>
      <c r="F714" s="37" t="str">
        <f>'2025 Decline Rates Vertical'!$G714&amp;" "&amp;'2025 Decline Rates Vertical'!$H714</f>
        <v>46 60</v>
      </c>
      <c r="G714" s="49">
        <v>46</v>
      </c>
      <c r="H714" s="51">
        <v>60</v>
      </c>
      <c r="I714" s="51">
        <v>0.35</v>
      </c>
      <c r="J714" s="44"/>
      <c r="K714" s="49" t="str">
        <f>Table13[[#This Row],[JUR]]&amp;" "&amp;Table13[[#This Row],[FORMATION]]</f>
        <v>46 60</v>
      </c>
      <c r="L714" s="49">
        <v>46</v>
      </c>
      <c r="M714" s="51">
        <v>60</v>
      </c>
      <c r="N714" s="51">
        <v>0.12</v>
      </c>
    </row>
    <row r="715" spans="1:14">
      <c r="A715" s="34" t="str">
        <f>'2025 Decline Rates Vertical'!$B715&amp;" "&amp;'2025 Decline Rates Vertical'!$C715</f>
        <v>27 98</v>
      </c>
      <c r="B715" s="45">
        <v>27</v>
      </c>
      <c r="C715" s="46">
        <v>98</v>
      </c>
      <c r="D715" s="47">
        <v>0.05</v>
      </c>
      <c r="F715" s="37" t="str">
        <f>'2025 Decline Rates Vertical'!$G715&amp;" "&amp;'2025 Decline Rates Vertical'!$H715</f>
        <v>49 60</v>
      </c>
      <c r="G715" s="45">
        <v>49</v>
      </c>
      <c r="H715" s="47">
        <v>60</v>
      </c>
      <c r="I715" s="47">
        <v>0.35</v>
      </c>
      <c r="J715" s="48"/>
      <c r="K715" s="45" t="str">
        <f>Table13[[#This Row],[JUR]]&amp;" "&amp;Table13[[#This Row],[FORMATION]]</f>
        <v>49 60</v>
      </c>
      <c r="L715" s="45">
        <v>49</v>
      </c>
      <c r="M715" s="47">
        <v>60</v>
      </c>
      <c r="N715" s="47">
        <v>0.12</v>
      </c>
    </row>
    <row r="716" spans="1:14">
      <c r="A716" s="34" t="str">
        <f>'2025 Decline Rates Vertical'!$B716&amp;" "&amp;'2025 Decline Rates Vertical'!$C716</f>
        <v>27 100</v>
      </c>
      <c r="B716" s="49">
        <v>27</v>
      </c>
      <c r="C716" s="50">
        <v>100</v>
      </c>
      <c r="D716" s="51">
        <v>0</v>
      </c>
      <c r="F716" s="37" t="str">
        <f>'2025 Decline Rates Vertical'!$G716&amp;" "&amp;'2025 Decline Rates Vertical'!$H716</f>
        <v>1 61</v>
      </c>
      <c r="G716" s="49">
        <v>1</v>
      </c>
      <c r="H716" s="51">
        <v>61</v>
      </c>
      <c r="I716" s="51">
        <v>0.2</v>
      </c>
      <c r="J716" s="44"/>
      <c r="K716" s="49" t="str">
        <f>Table13[[#This Row],[JUR]]&amp;" "&amp;Table13[[#This Row],[FORMATION]]</f>
        <v>1 61</v>
      </c>
      <c r="L716" s="49">
        <v>1</v>
      </c>
      <c r="M716" s="51">
        <v>61</v>
      </c>
      <c r="N716" s="51">
        <v>0.1</v>
      </c>
    </row>
    <row r="717" spans="1:14">
      <c r="A717" s="34" t="str">
        <f>'2025 Decline Rates Vertical'!$B717&amp;" "&amp;'2025 Decline Rates Vertical'!$C717</f>
        <v>27 101</v>
      </c>
      <c r="B717" s="45">
        <v>27</v>
      </c>
      <c r="C717" s="46">
        <v>101</v>
      </c>
      <c r="D717" s="47">
        <v>0</v>
      </c>
      <c r="F717" s="37" t="str">
        <f>'2025 Decline Rates Vertical'!$G717&amp;" "&amp;'2025 Decline Rates Vertical'!$H717</f>
        <v>9 61</v>
      </c>
      <c r="G717" s="45">
        <v>9</v>
      </c>
      <c r="H717" s="47">
        <v>61</v>
      </c>
      <c r="I717" s="47">
        <v>0.2</v>
      </c>
      <c r="J717" s="48"/>
      <c r="K717" s="45" t="str">
        <f>Table13[[#This Row],[JUR]]&amp;" "&amp;Table13[[#This Row],[FORMATION]]</f>
        <v>9 61</v>
      </c>
      <c r="L717" s="45">
        <v>9</v>
      </c>
      <c r="M717" s="47">
        <v>61</v>
      </c>
      <c r="N717" s="47">
        <v>0.1</v>
      </c>
    </row>
    <row r="718" spans="1:14">
      <c r="A718" s="34" t="str">
        <f>'2025 Decline Rates Vertical'!$B718&amp;" "&amp;'2025 Decline Rates Vertical'!$C718</f>
        <v>28 8</v>
      </c>
      <c r="B718" s="49">
        <v>28</v>
      </c>
      <c r="C718" s="50">
        <v>8</v>
      </c>
      <c r="D718" s="51">
        <v>0.34</v>
      </c>
      <c r="F718" s="37" t="str">
        <f>'2025 Decline Rates Vertical'!$G718&amp;" "&amp;'2025 Decline Rates Vertical'!$H718</f>
        <v>11 61</v>
      </c>
      <c r="G718" s="49">
        <v>11</v>
      </c>
      <c r="H718" s="51">
        <v>61</v>
      </c>
      <c r="I718" s="51">
        <v>0.2</v>
      </c>
      <c r="J718" s="44"/>
      <c r="K718" s="49" t="str">
        <f>Table13[[#This Row],[JUR]]&amp;" "&amp;Table13[[#This Row],[FORMATION]]</f>
        <v>11 61</v>
      </c>
      <c r="L718" s="49">
        <v>11</v>
      </c>
      <c r="M718" s="51">
        <v>61</v>
      </c>
      <c r="N718" s="51">
        <v>0.1</v>
      </c>
    </row>
    <row r="719" spans="1:14">
      <c r="A719" s="34" t="str">
        <f>'2025 Decline Rates Vertical'!$B719&amp;" "&amp;'2025 Decline Rates Vertical'!$C719</f>
        <v>28 9</v>
      </c>
      <c r="B719" s="45">
        <v>28</v>
      </c>
      <c r="C719" s="46">
        <v>9</v>
      </c>
      <c r="D719" s="47">
        <v>0.36</v>
      </c>
      <c r="F719" s="37" t="str">
        <f>'2025 Decline Rates Vertical'!$G719&amp;" "&amp;'2025 Decline Rates Vertical'!$H719</f>
        <v>17 61</v>
      </c>
      <c r="G719" s="45">
        <v>17</v>
      </c>
      <c r="H719" s="47">
        <v>61</v>
      </c>
      <c r="I719" s="47">
        <v>0.2</v>
      </c>
      <c r="J719" s="48"/>
      <c r="K719" s="45" t="str">
        <f>Table13[[#This Row],[JUR]]&amp;" "&amp;Table13[[#This Row],[FORMATION]]</f>
        <v>17 61</v>
      </c>
      <c r="L719" s="45">
        <v>17</v>
      </c>
      <c r="M719" s="47">
        <v>61</v>
      </c>
      <c r="N719" s="47">
        <v>0.1</v>
      </c>
    </row>
    <row r="720" spans="1:14">
      <c r="A720" s="34" t="str">
        <f>'2025 Decline Rates Vertical'!$B720&amp;" "&amp;'2025 Decline Rates Vertical'!$C720</f>
        <v>28 10</v>
      </c>
      <c r="B720" s="49">
        <v>28</v>
      </c>
      <c r="C720" s="50">
        <v>10</v>
      </c>
      <c r="D720" s="51">
        <v>0.23</v>
      </c>
      <c r="F720" s="37" t="str">
        <f>'2025 Decline Rates Vertical'!$G720&amp;" "&amp;'2025 Decline Rates Vertical'!$H720</f>
        <v>21 61</v>
      </c>
      <c r="G720" s="49">
        <v>21</v>
      </c>
      <c r="H720" s="51">
        <v>61</v>
      </c>
      <c r="I720" s="51">
        <v>0.2</v>
      </c>
      <c r="J720" s="44"/>
      <c r="K720" s="49" t="str">
        <f>Table13[[#This Row],[JUR]]&amp;" "&amp;Table13[[#This Row],[FORMATION]]</f>
        <v>21 61</v>
      </c>
      <c r="L720" s="49">
        <v>21</v>
      </c>
      <c r="M720" s="51">
        <v>61</v>
      </c>
      <c r="N720" s="51">
        <v>0.1</v>
      </c>
    </row>
    <row r="721" spans="1:14">
      <c r="A721" s="34" t="str">
        <f>'2025 Decline Rates Vertical'!$B721&amp;" "&amp;'2025 Decline Rates Vertical'!$C721</f>
        <v>28 22</v>
      </c>
      <c r="B721" s="45">
        <v>28</v>
      </c>
      <c r="C721" s="46">
        <v>22</v>
      </c>
      <c r="D721" s="47">
        <v>0.31</v>
      </c>
      <c r="F721" s="37" t="str">
        <f>'2025 Decline Rates Vertical'!$G721&amp;" "&amp;'2025 Decline Rates Vertical'!$H721</f>
        <v>24 61</v>
      </c>
      <c r="G721" s="45">
        <v>24</v>
      </c>
      <c r="H721" s="47">
        <v>61</v>
      </c>
      <c r="I721" s="47">
        <v>0.2</v>
      </c>
      <c r="J721" s="48"/>
      <c r="K721" s="45" t="str">
        <f>Table13[[#This Row],[JUR]]&amp;" "&amp;Table13[[#This Row],[FORMATION]]</f>
        <v>24 61</v>
      </c>
      <c r="L721" s="45">
        <v>24</v>
      </c>
      <c r="M721" s="47">
        <v>61</v>
      </c>
      <c r="N721" s="47">
        <v>0.1</v>
      </c>
    </row>
    <row r="722" spans="1:14">
      <c r="A722" s="34" t="str">
        <f>'2025 Decline Rates Vertical'!$B722&amp;" "&amp;'2025 Decline Rates Vertical'!$C722</f>
        <v>28 23</v>
      </c>
      <c r="B722" s="49">
        <v>28</v>
      </c>
      <c r="C722" s="50">
        <v>23</v>
      </c>
      <c r="D722" s="51">
        <v>0.31</v>
      </c>
      <c r="F722" s="37" t="str">
        <f>'2025 Decline Rates Vertical'!$G722&amp;" "&amp;'2025 Decline Rates Vertical'!$H722</f>
        <v>31 61</v>
      </c>
      <c r="G722" s="49">
        <v>31</v>
      </c>
      <c r="H722" s="51">
        <v>61</v>
      </c>
      <c r="I722" s="51">
        <v>0.2</v>
      </c>
      <c r="J722" s="44"/>
      <c r="K722" s="49" t="str">
        <f>Table13[[#This Row],[JUR]]&amp;" "&amp;Table13[[#This Row],[FORMATION]]</f>
        <v>31 61</v>
      </c>
      <c r="L722" s="49">
        <v>31</v>
      </c>
      <c r="M722" s="51">
        <v>61</v>
      </c>
      <c r="N722" s="51">
        <v>0.1</v>
      </c>
    </row>
    <row r="723" spans="1:14">
      <c r="A723" s="34" t="str">
        <f>'2025 Decline Rates Vertical'!$B723&amp;" "&amp;'2025 Decline Rates Vertical'!$C723</f>
        <v>28 24</v>
      </c>
      <c r="B723" s="45">
        <v>28</v>
      </c>
      <c r="C723" s="46">
        <v>24</v>
      </c>
      <c r="D723" s="47">
        <v>0.28999999999999998</v>
      </c>
      <c r="F723" s="37" t="str">
        <f>'2025 Decline Rates Vertical'!$G723&amp;" "&amp;'2025 Decline Rates Vertical'!$H723</f>
        <v>46 61</v>
      </c>
      <c r="G723" s="45">
        <v>46</v>
      </c>
      <c r="H723" s="47">
        <v>61</v>
      </c>
      <c r="I723" s="47">
        <v>0.2</v>
      </c>
      <c r="J723" s="48"/>
      <c r="K723" s="45" t="str">
        <f>Table13[[#This Row],[JUR]]&amp;" "&amp;Table13[[#This Row],[FORMATION]]</f>
        <v>46 61</v>
      </c>
      <c r="L723" s="45">
        <v>46</v>
      </c>
      <c r="M723" s="47">
        <v>61</v>
      </c>
      <c r="N723" s="47">
        <v>0.1</v>
      </c>
    </row>
    <row r="724" spans="1:14">
      <c r="A724" s="34" t="str">
        <f>'2025 Decline Rates Vertical'!$B724&amp;" "&amp;'2025 Decline Rates Vertical'!$C724</f>
        <v>28 25</v>
      </c>
      <c r="B724" s="49">
        <v>28</v>
      </c>
      <c r="C724" s="50">
        <v>25</v>
      </c>
      <c r="D724" s="51">
        <v>0.37</v>
      </c>
      <c r="F724" s="37" t="str">
        <f>'2025 Decline Rates Vertical'!$G724&amp;" "&amp;'2025 Decline Rates Vertical'!$H724</f>
        <v>49 61</v>
      </c>
      <c r="G724" s="49">
        <v>49</v>
      </c>
      <c r="H724" s="51">
        <v>61</v>
      </c>
      <c r="I724" s="51">
        <v>0.2</v>
      </c>
      <c r="J724" s="44"/>
      <c r="K724" s="49" t="str">
        <f>Table13[[#This Row],[JUR]]&amp;" "&amp;Table13[[#This Row],[FORMATION]]</f>
        <v>49 61</v>
      </c>
      <c r="L724" s="49">
        <v>49</v>
      </c>
      <c r="M724" s="51">
        <v>61</v>
      </c>
      <c r="N724" s="51">
        <v>0.1</v>
      </c>
    </row>
    <row r="725" spans="1:14">
      <c r="A725" s="34" t="str">
        <f>'2025 Decline Rates Vertical'!$B725&amp;" "&amp;'2025 Decline Rates Vertical'!$C725</f>
        <v>28 26</v>
      </c>
      <c r="B725" s="45">
        <v>28</v>
      </c>
      <c r="C725" s="46">
        <v>26</v>
      </c>
      <c r="D725" s="47">
        <v>0.4</v>
      </c>
      <c r="F725" s="37" t="str">
        <f>'2025 Decline Rates Vertical'!$G725&amp;" "&amp;'2025 Decline Rates Vertical'!$H725</f>
        <v>1 62</v>
      </c>
      <c r="G725" s="45">
        <v>1</v>
      </c>
      <c r="H725" s="47">
        <v>62</v>
      </c>
      <c r="I725" s="47">
        <v>0.22</v>
      </c>
      <c r="J725" s="48"/>
      <c r="K725" s="45" t="str">
        <f>Table13[[#This Row],[JUR]]&amp;" "&amp;Table13[[#This Row],[FORMATION]]</f>
        <v>1 62</v>
      </c>
      <c r="L725" s="45">
        <v>1</v>
      </c>
      <c r="M725" s="47">
        <v>62</v>
      </c>
      <c r="N725" s="47">
        <v>0.1</v>
      </c>
    </row>
    <row r="726" spans="1:14">
      <c r="A726" s="34" t="str">
        <f>'2025 Decline Rates Vertical'!$B726&amp;" "&amp;'2025 Decline Rates Vertical'!$C726</f>
        <v>28 28</v>
      </c>
      <c r="B726" s="49">
        <v>28</v>
      </c>
      <c r="C726" s="50">
        <v>28</v>
      </c>
      <c r="D726" s="51">
        <v>0.44</v>
      </c>
      <c r="F726" s="37" t="str">
        <f>'2025 Decline Rates Vertical'!$G726&amp;" "&amp;'2025 Decline Rates Vertical'!$H726</f>
        <v>9 62</v>
      </c>
      <c r="G726" s="49">
        <v>9</v>
      </c>
      <c r="H726" s="51">
        <v>62</v>
      </c>
      <c r="I726" s="51">
        <v>0.22</v>
      </c>
      <c r="J726" s="44"/>
      <c r="K726" s="49" t="str">
        <f>Table13[[#This Row],[JUR]]&amp;" "&amp;Table13[[#This Row],[FORMATION]]</f>
        <v>9 62</v>
      </c>
      <c r="L726" s="49">
        <v>9</v>
      </c>
      <c r="M726" s="51">
        <v>62</v>
      </c>
      <c r="N726" s="51">
        <v>0.1</v>
      </c>
    </row>
    <row r="727" spans="1:14">
      <c r="A727" s="34" t="str">
        <f>'2025 Decline Rates Vertical'!$B727&amp;" "&amp;'2025 Decline Rates Vertical'!$C727</f>
        <v>28 29</v>
      </c>
      <c r="B727" s="45">
        <v>28</v>
      </c>
      <c r="C727" s="46">
        <v>29</v>
      </c>
      <c r="D727" s="47">
        <v>0.28000000000000003</v>
      </c>
      <c r="F727" s="37" t="str">
        <f>'2025 Decline Rates Vertical'!$G727&amp;" "&amp;'2025 Decline Rates Vertical'!$H727</f>
        <v>11 62</v>
      </c>
      <c r="G727" s="45">
        <v>11</v>
      </c>
      <c r="H727" s="47">
        <v>62</v>
      </c>
      <c r="I727" s="47">
        <v>0.22</v>
      </c>
      <c r="J727" s="48"/>
      <c r="K727" s="45" t="str">
        <f>Table13[[#This Row],[JUR]]&amp;" "&amp;Table13[[#This Row],[FORMATION]]</f>
        <v>11 62</v>
      </c>
      <c r="L727" s="45">
        <v>11</v>
      </c>
      <c r="M727" s="47">
        <v>62</v>
      </c>
      <c r="N727" s="47">
        <v>0.1</v>
      </c>
    </row>
    <row r="728" spans="1:14">
      <c r="A728" s="34" t="str">
        <f>'2025 Decline Rates Vertical'!$B728&amp;" "&amp;'2025 Decline Rates Vertical'!$C728</f>
        <v>28 30</v>
      </c>
      <c r="B728" s="49">
        <v>28</v>
      </c>
      <c r="C728" s="50">
        <v>30</v>
      </c>
      <c r="D728" s="51">
        <v>0.37</v>
      </c>
      <c r="F728" s="37" t="str">
        <f>'2025 Decline Rates Vertical'!$G728&amp;" "&amp;'2025 Decline Rates Vertical'!$H728</f>
        <v>17 62</v>
      </c>
      <c r="G728" s="49">
        <v>17</v>
      </c>
      <c r="H728" s="51">
        <v>62</v>
      </c>
      <c r="I728" s="51">
        <v>0.22</v>
      </c>
      <c r="J728" s="44"/>
      <c r="K728" s="49" t="str">
        <f>Table13[[#This Row],[JUR]]&amp;" "&amp;Table13[[#This Row],[FORMATION]]</f>
        <v>17 62</v>
      </c>
      <c r="L728" s="49">
        <v>17</v>
      </c>
      <c r="M728" s="51">
        <v>62</v>
      </c>
      <c r="N728" s="51">
        <v>0.1</v>
      </c>
    </row>
    <row r="729" spans="1:14">
      <c r="A729" s="34" t="str">
        <f>'2025 Decline Rates Vertical'!$B729&amp;" "&amp;'2025 Decline Rates Vertical'!$C729</f>
        <v>28 42</v>
      </c>
      <c r="B729" s="45">
        <v>28</v>
      </c>
      <c r="C729" s="46">
        <v>42</v>
      </c>
      <c r="D729" s="47">
        <v>0.4</v>
      </c>
      <c r="F729" s="37" t="str">
        <f>'2025 Decline Rates Vertical'!$G729&amp;" "&amp;'2025 Decline Rates Vertical'!$H729</f>
        <v>21 62</v>
      </c>
      <c r="G729" s="45">
        <v>21</v>
      </c>
      <c r="H729" s="47">
        <v>62</v>
      </c>
      <c r="I729" s="47">
        <v>0.22</v>
      </c>
      <c r="J729" s="48"/>
      <c r="K729" s="45" t="str">
        <f>Table13[[#This Row],[JUR]]&amp;" "&amp;Table13[[#This Row],[FORMATION]]</f>
        <v>21 62</v>
      </c>
      <c r="L729" s="45">
        <v>21</v>
      </c>
      <c r="M729" s="47">
        <v>62</v>
      </c>
      <c r="N729" s="47">
        <v>0.1</v>
      </c>
    </row>
    <row r="730" spans="1:14">
      <c r="A730" s="34" t="str">
        <f>'2025 Decline Rates Vertical'!$B730&amp;" "&amp;'2025 Decline Rates Vertical'!$C730</f>
        <v>28 93</v>
      </c>
      <c r="B730" s="49">
        <v>28</v>
      </c>
      <c r="C730" s="50">
        <v>93</v>
      </c>
      <c r="D730" s="51">
        <v>0.42</v>
      </c>
      <c r="F730" s="37" t="str">
        <f>'2025 Decline Rates Vertical'!$G730&amp;" "&amp;'2025 Decline Rates Vertical'!$H730</f>
        <v>24 62</v>
      </c>
      <c r="G730" s="49">
        <v>24</v>
      </c>
      <c r="H730" s="51">
        <v>62</v>
      </c>
      <c r="I730" s="51">
        <v>0.22</v>
      </c>
      <c r="J730" s="44"/>
      <c r="K730" s="49" t="str">
        <f>Table13[[#This Row],[JUR]]&amp;" "&amp;Table13[[#This Row],[FORMATION]]</f>
        <v>24 62</v>
      </c>
      <c r="L730" s="49">
        <v>24</v>
      </c>
      <c r="M730" s="51">
        <v>62</v>
      </c>
      <c r="N730" s="51">
        <v>0.1</v>
      </c>
    </row>
    <row r="731" spans="1:14">
      <c r="A731" s="34" t="str">
        <f>'2025 Decline Rates Vertical'!$B731&amp;" "&amp;'2025 Decline Rates Vertical'!$C731</f>
        <v>28 94</v>
      </c>
      <c r="B731" s="45">
        <v>28</v>
      </c>
      <c r="C731" s="46">
        <v>94</v>
      </c>
      <c r="D731" s="47">
        <v>0.34</v>
      </c>
      <c r="F731" s="37" t="str">
        <f>'2025 Decline Rates Vertical'!$G731&amp;" "&amp;'2025 Decline Rates Vertical'!$H731</f>
        <v>31 62</v>
      </c>
      <c r="G731" s="45">
        <v>31</v>
      </c>
      <c r="H731" s="47">
        <v>62</v>
      </c>
      <c r="I731" s="47">
        <v>0.22</v>
      </c>
      <c r="J731" s="48"/>
      <c r="K731" s="45" t="str">
        <f>Table13[[#This Row],[JUR]]&amp;" "&amp;Table13[[#This Row],[FORMATION]]</f>
        <v>31 62</v>
      </c>
      <c r="L731" s="45">
        <v>31</v>
      </c>
      <c r="M731" s="47">
        <v>62</v>
      </c>
      <c r="N731" s="47">
        <v>0.1</v>
      </c>
    </row>
    <row r="732" spans="1:14">
      <c r="A732" s="34" t="str">
        <f>'2025 Decline Rates Vertical'!$B732&amp;" "&amp;'2025 Decline Rates Vertical'!$C732</f>
        <v>28 95</v>
      </c>
      <c r="B732" s="49">
        <v>28</v>
      </c>
      <c r="C732" s="50">
        <v>95</v>
      </c>
      <c r="D732" s="51">
        <v>0.51</v>
      </c>
      <c r="F732" s="37" t="str">
        <f>'2025 Decline Rates Vertical'!$G732&amp;" "&amp;'2025 Decline Rates Vertical'!$H732</f>
        <v>46 62</v>
      </c>
      <c r="G732" s="49">
        <v>46</v>
      </c>
      <c r="H732" s="51">
        <v>62</v>
      </c>
      <c r="I732" s="51">
        <v>0.22</v>
      </c>
      <c r="J732" s="44"/>
      <c r="K732" s="49" t="str">
        <f>Table13[[#This Row],[JUR]]&amp;" "&amp;Table13[[#This Row],[FORMATION]]</f>
        <v>46 62</v>
      </c>
      <c r="L732" s="49">
        <v>46</v>
      </c>
      <c r="M732" s="51">
        <v>62</v>
      </c>
      <c r="N732" s="51">
        <v>0.1</v>
      </c>
    </row>
    <row r="733" spans="1:14">
      <c r="A733" s="34" t="str">
        <f>'2025 Decline Rates Vertical'!$B733&amp;" "&amp;'2025 Decline Rates Vertical'!$C733</f>
        <v>28 96</v>
      </c>
      <c r="B733" s="45">
        <v>28</v>
      </c>
      <c r="C733" s="46">
        <v>96</v>
      </c>
      <c r="D733" s="47">
        <v>0.27</v>
      </c>
      <c r="F733" s="37" t="str">
        <f>'2025 Decline Rates Vertical'!$G733&amp;" "&amp;'2025 Decline Rates Vertical'!$H733</f>
        <v>49 62</v>
      </c>
      <c r="G733" s="45">
        <v>49</v>
      </c>
      <c r="H733" s="47">
        <v>62</v>
      </c>
      <c r="I733" s="47">
        <v>0.22</v>
      </c>
      <c r="J733" s="48"/>
      <c r="K733" s="45" t="str">
        <f>Table13[[#This Row],[JUR]]&amp;" "&amp;Table13[[#This Row],[FORMATION]]</f>
        <v>49 62</v>
      </c>
      <c r="L733" s="45">
        <v>49</v>
      </c>
      <c r="M733" s="47">
        <v>62</v>
      </c>
      <c r="N733" s="47">
        <v>0.1</v>
      </c>
    </row>
    <row r="734" spans="1:14">
      <c r="A734" s="34" t="str">
        <f>'2025 Decline Rates Vertical'!$B734&amp;" "&amp;'2025 Decline Rates Vertical'!$C734</f>
        <v>28 97</v>
      </c>
      <c r="B734" s="49">
        <v>28</v>
      </c>
      <c r="C734" s="50">
        <v>97</v>
      </c>
      <c r="D734" s="51">
        <v>-0.03</v>
      </c>
      <c r="F734" s="37" t="str">
        <f>'2025 Decline Rates Vertical'!$G734&amp;" "&amp;'2025 Decline Rates Vertical'!$H734</f>
        <v>1 63</v>
      </c>
      <c r="G734" s="49">
        <v>1</v>
      </c>
      <c r="H734" s="51">
        <v>63</v>
      </c>
      <c r="I734" s="51">
        <v>0.13</v>
      </c>
      <c r="J734" s="44"/>
      <c r="K734" s="49" t="str">
        <f>Table13[[#This Row],[JUR]]&amp;" "&amp;Table13[[#This Row],[FORMATION]]</f>
        <v>1 63</v>
      </c>
      <c r="L734" s="49">
        <v>1</v>
      </c>
      <c r="M734" s="51">
        <v>63</v>
      </c>
      <c r="N734" s="51">
        <v>0.1</v>
      </c>
    </row>
    <row r="735" spans="1:14">
      <c r="A735" s="34" t="str">
        <f>'2025 Decline Rates Vertical'!$B735&amp;" "&amp;'2025 Decline Rates Vertical'!$C735</f>
        <v>28 98</v>
      </c>
      <c r="B735" s="45">
        <v>28</v>
      </c>
      <c r="C735" s="46">
        <v>98</v>
      </c>
      <c r="D735" s="47">
        <v>0.05</v>
      </c>
      <c r="F735" s="37" t="str">
        <f>'2025 Decline Rates Vertical'!$G735&amp;" "&amp;'2025 Decline Rates Vertical'!$H735</f>
        <v>9 63</v>
      </c>
      <c r="G735" s="45">
        <v>9</v>
      </c>
      <c r="H735" s="47">
        <v>63</v>
      </c>
      <c r="I735" s="47">
        <v>0.13</v>
      </c>
      <c r="J735" s="48"/>
      <c r="K735" s="45" t="str">
        <f>Table13[[#This Row],[JUR]]&amp;" "&amp;Table13[[#This Row],[FORMATION]]</f>
        <v>9 63</v>
      </c>
      <c r="L735" s="45">
        <v>9</v>
      </c>
      <c r="M735" s="47">
        <v>63</v>
      </c>
      <c r="N735" s="47">
        <v>0.1</v>
      </c>
    </row>
    <row r="736" spans="1:14">
      <c r="A736" s="34" t="str">
        <f>'2025 Decline Rates Vertical'!$B736&amp;" "&amp;'2025 Decline Rates Vertical'!$C736</f>
        <v>28 100</v>
      </c>
      <c r="B736" s="49">
        <v>28</v>
      </c>
      <c r="C736" s="50">
        <v>100</v>
      </c>
      <c r="D736" s="51">
        <v>0</v>
      </c>
      <c r="F736" s="37" t="str">
        <f>'2025 Decline Rates Vertical'!$G736&amp;" "&amp;'2025 Decline Rates Vertical'!$H736</f>
        <v>11 63</v>
      </c>
      <c r="G736" s="49">
        <v>11</v>
      </c>
      <c r="H736" s="51">
        <v>63</v>
      </c>
      <c r="I736" s="51">
        <v>0.13</v>
      </c>
      <c r="J736" s="44"/>
      <c r="K736" s="49" t="str">
        <f>Table13[[#This Row],[JUR]]&amp;" "&amp;Table13[[#This Row],[FORMATION]]</f>
        <v>11 63</v>
      </c>
      <c r="L736" s="49">
        <v>11</v>
      </c>
      <c r="M736" s="51">
        <v>63</v>
      </c>
      <c r="N736" s="51">
        <v>0.1</v>
      </c>
    </row>
    <row r="737" spans="1:14">
      <c r="A737" s="34" t="str">
        <f>'2025 Decline Rates Vertical'!$B737&amp;" "&amp;'2025 Decline Rates Vertical'!$C737</f>
        <v>28 101</v>
      </c>
      <c r="B737" s="45">
        <v>28</v>
      </c>
      <c r="C737" s="46">
        <v>101</v>
      </c>
      <c r="D737" s="47">
        <v>0</v>
      </c>
      <c r="F737" s="37" t="str">
        <f>'2025 Decline Rates Vertical'!$G737&amp;" "&amp;'2025 Decline Rates Vertical'!$H737</f>
        <v>17 63</v>
      </c>
      <c r="G737" s="45">
        <v>17</v>
      </c>
      <c r="H737" s="47">
        <v>63</v>
      </c>
      <c r="I737" s="47">
        <v>0.13</v>
      </c>
      <c r="J737" s="48"/>
      <c r="K737" s="45" t="str">
        <f>Table13[[#This Row],[JUR]]&amp;" "&amp;Table13[[#This Row],[FORMATION]]</f>
        <v>17 63</v>
      </c>
      <c r="L737" s="45">
        <v>17</v>
      </c>
      <c r="M737" s="47">
        <v>63</v>
      </c>
      <c r="N737" s="47">
        <v>0.1</v>
      </c>
    </row>
    <row r="738" spans="1:14">
      <c r="A738" s="34" t="str">
        <f>'2025 Decline Rates Vertical'!$B738&amp;" "&amp;'2025 Decline Rates Vertical'!$C738</f>
        <v>29 1</v>
      </c>
      <c r="B738" s="49">
        <v>29</v>
      </c>
      <c r="C738" s="50">
        <v>1</v>
      </c>
      <c r="D738" s="51">
        <v>0.3</v>
      </c>
      <c r="F738" s="37" t="str">
        <f>'2025 Decline Rates Vertical'!$G738&amp;" "&amp;'2025 Decline Rates Vertical'!$H738</f>
        <v>21 63</v>
      </c>
      <c r="G738" s="49">
        <v>21</v>
      </c>
      <c r="H738" s="51">
        <v>63</v>
      </c>
      <c r="I738" s="51">
        <v>0.13</v>
      </c>
      <c r="J738" s="44"/>
      <c r="K738" s="49" t="str">
        <f>Table13[[#This Row],[JUR]]&amp;" "&amp;Table13[[#This Row],[FORMATION]]</f>
        <v>21 63</v>
      </c>
      <c r="L738" s="49">
        <v>21</v>
      </c>
      <c r="M738" s="51">
        <v>63</v>
      </c>
      <c r="N738" s="51">
        <v>0.1</v>
      </c>
    </row>
    <row r="739" spans="1:14">
      <c r="A739" s="34" t="str">
        <f>'2025 Decline Rates Vertical'!$B739&amp;" "&amp;'2025 Decline Rates Vertical'!$C739</f>
        <v>29 9</v>
      </c>
      <c r="B739" s="45">
        <v>29</v>
      </c>
      <c r="C739" s="46">
        <v>9</v>
      </c>
      <c r="D739" s="47">
        <v>0.41</v>
      </c>
      <c r="F739" s="37" t="str">
        <f>'2025 Decline Rates Vertical'!$G739&amp;" "&amp;'2025 Decline Rates Vertical'!$H739</f>
        <v>24 63</v>
      </c>
      <c r="G739" s="45">
        <v>24</v>
      </c>
      <c r="H739" s="47">
        <v>63</v>
      </c>
      <c r="I739" s="47">
        <v>0.13</v>
      </c>
      <c r="J739" s="48"/>
      <c r="K739" s="45" t="str">
        <f>Table13[[#This Row],[JUR]]&amp;" "&amp;Table13[[#This Row],[FORMATION]]</f>
        <v>24 63</v>
      </c>
      <c r="L739" s="45">
        <v>24</v>
      </c>
      <c r="M739" s="47">
        <v>63</v>
      </c>
      <c r="N739" s="47">
        <v>0.1</v>
      </c>
    </row>
    <row r="740" spans="1:14">
      <c r="A740" s="34" t="str">
        <f>'2025 Decline Rates Vertical'!$B740&amp;" "&amp;'2025 Decline Rates Vertical'!$C740</f>
        <v>29 10</v>
      </c>
      <c r="B740" s="49">
        <v>29</v>
      </c>
      <c r="C740" s="50">
        <v>10</v>
      </c>
      <c r="D740" s="51">
        <v>0.28999999999999998</v>
      </c>
      <c r="F740" s="37" t="str">
        <f>'2025 Decline Rates Vertical'!$G740&amp;" "&amp;'2025 Decline Rates Vertical'!$H740</f>
        <v>31 63</v>
      </c>
      <c r="G740" s="49">
        <v>31</v>
      </c>
      <c r="H740" s="51">
        <v>63</v>
      </c>
      <c r="I740" s="51">
        <v>0.13</v>
      </c>
      <c r="J740" s="44"/>
      <c r="K740" s="49" t="str">
        <f>Table13[[#This Row],[JUR]]&amp;" "&amp;Table13[[#This Row],[FORMATION]]</f>
        <v>31 63</v>
      </c>
      <c r="L740" s="49">
        <v>31</v>
      </c>
      <c r="M740" s="51">
        <v>63</v>
      </c>
      <c r="N740" s="51">
        <v>0.1</v>
      </c>
    </row>
    <row r="741" spans="1:14">
      <c r="A741" s="34" t="str">
        <f>'2025 Decline Rates Vertical'!$B741&amp;" "&amp;'2025 Decline Rates Vertical'!$C741</f>
        <v>29 14</v>
      </c>
      <c r="B741" s="45">
        <v>29</v>
      </c>
      <c r="C741" s="46">
        <v>14</v>
      </c>
      <c r="D741" s="47">
        <v>0.31</v>
      </c>
      <c r="F741" s="37" t="str">
        <f>'2025 Decline Rates Vertical'!$G741&amp;" "&amp;'2025 Decline Rates Vertical'!$H741</f>
        <v>46 63</v>
      </c>
      <c r="G741" s="45">
        <v>46</v>
      </c>
      <c r="H741" s="47">
        <v>63</v>
      </c>
      <c r="I741" s="47">
        <v>0.13</v>
      </c>
      <c r="J741" s="48"/>
      <c r="K741" s="45" t="str">
        <f>Table13[[#This Row],[JUR]]&amp;" "&amp;Table13[[#This Row],[FORMATION]]</f>
        <v>46 63</v>
      </c>
      <c r="L741" s="45">
        <v>46</v>
      </c>
      <c r="M741" s="47">
        <v>63</v>
      </c>
      <c r="N741" s="47">
        <v>0.1</v>
      </c>
    </row>
    <row r="742" spans="1:14">
      <c r="A742" s="34" t="str">
        <f>'2025 Decline Rates Vertical'!$B742&amp;" "&amp;'2025 Decline Rates Vertical'!$C742</f>
        <v>29 20</v>
      </c>
      <c r="B742" s="49">
        <v>29</v>
      </c>
      <c r="C742" s="50">
        <v>20</v>
      </c>
      <c r="D742" s="51">
        <v>0.44</v>
      </c>
      <c r="F742" s="37" t="str">
        <f>'2025 Decline Rates Vertical'!$G742&amp;" "&amp;'2025 Decline Rates Vertical'!$H742</f>
        <v>49 63</v>
      </c>
      <c r="G742" s="49">
        <v>49</v>
      </c>
      <c r="H742" s="51">
        <v>63</v>
      </c>
      <c r="I742" s="51">
        <v>0.13</v>
      </c>
      <c r="J742" s="44"/>
      <c r="K742" s="49" t="str">
        <f>Table13[[#This Row],[JUR]]&amp;" "&amp;Table13[[#This Row],[FORMATION]]</f>
        <v>49 63</v>
      </c>
      <c r="L742" s="49">
        <v>49</v>
      </c>
      <c r="M742" s="51">
        <v>63</v>
      </c>
      <c r="N742" s="51">
        <v>0.1</v>
      </c>
    </row>
    <row r="743" spans="1:14">
      <c r="A743" s="34" t="str">
        <f>'2025 Decline Rates Vertical'!$B743&amp;" "&amp;'2025 Decline Rates Vertical'!$C743</f>
        <v>29 21</v>
      </c>
      <c r="B743" s="45">
        <v>29</v>
      </c>
      <c r="C743" s="46">
        <v>21</v>
      </c>
      <c r="D743" s="47">
        <v>0.28999999999999998</v>
      </c>
      <c r="F743" s="37" t="str">
        <f>'2025 Decline Rates Vertical'!$G743&amp;" "&amp;'2025 Decline Rates Vertical'!$H743</f>
        <v>1 64</v>
      </c>
      <c r="G743" s="45">
        <v>1</v>
      </c>
      <c r="H743" s="47">
        <v>64</v>
      </c>
      <c r="I743" s="47">
        <v>0.22</v>
      </c>
      <c r="J743" s="48"/>
      <c r="K743" s="45" t="str">
        <f>Table13[[#This Row],[JUR]]&amp;" "&amp;Table13[[#This Row],[FORMATION]]</f>
        <v>1 64</v>
      </c>
      <c r="L743" s="45">
        <v>1</v>
      </c>
      <c r="M743" s="47">
        <v>64</v>
      </c>
      <c r="N743" s="47">
        <v>0.09</v>
      </c>
    </row>
    <row r="744" spans="1:14">
      <c r="A744" s="34" t="str">
        <f>'2025 Decline Rates Vertical'!$B744&amp;" "&amp;'2025 Decline Rates Vertical'!$C744</f>
        <v>29 32</v>
      </c>
      <c r="B744" s="49">
        <v>29</v>
      </c>
      <c r="C744" s="50">
        <v>32</v>
      </c>
      <c r="D744" s="51">
        <v>0.48</v>
      </c>
      <c r="F744" s="37" t="str">
        <f>'2025 Decline Rates Vertical'!$G744&amp;" "&amp;'2025 Decline Rates Vertical'!$H744</f>
        <v>9 64</v>
      </c>
      <c r="G744" s="49">
        <v>9</v>
      </c>
      <c r="H744" s="51">
        <v>64</v>
      </c>
      <c r="I744" s="51">
        <v>0.22</v>
      </c>
      <c r="J744" s="44"/>
      <c r="K744" s="49" t="str">
        <f>Table13[[#This Row],[JUR]]&amp;" "&amp;Table13[[#This Row],[FORMATION]]</f>
        <v>9 64</v>
      </c>
      <c r="L744" s="49">
        <v>9</v>
      </c>
      <c r="M744" s="51">
        <v>64</v>
      </c>
      <c r="N744" s="51">
        <v>0.09</v>
      </c>
    </row>
    <row r="745" spans="1:14">
      <c r="A745" s="34" t="str">
        <f>'2025 Decline Rates Vertical'!$B745&amp;" "&amp;'2025 Decline Rates Vertical'!$C745</f>
        <v>29 33</v>
      </c>
      <c r="B745" s="45">
        <v>29</v>
      </c>
      <c r="C745" s="46">
        <v>33</v>
      </c>
      <c r="D745" s="47">
        <v>0.39</v>
      </c>
      <c r="F745" s="37" t="str">
        <f>'2025 Decline Rates Vertical'!$G745&amp;" "&amp;'2025 Decline Rates Vertical'!$H745</f>
        <v>11 64</v>
      </c>
      <c r="G745" s="45">
        <v>11</v>
      </c>
      <c r="H745" s="47">
        <v>64</v>
      </c>
      <c r="I745" s="47">
        <v>0.22</v>
      </c>
      <c r="J745" s="48"/>
      <c r="K745" s="45" t="str">
        <f>Table13[[#This Row],[JUR]]&amp;" "&amp;Table13[[#This Row],[FORMATION]]</f>
        <v>11 64</v>
      </c>
      <c r="L745" s="45">
        <v>11</v>
      </c>
      <c r="M745" s="47">
        <v>64</v>
      </c>
      <c r="N745" s="47">
        <v>0.09</v>
      </c>
    </row>
    <row r="746" spans="1:14">
      <c r="A746" s="34" t="str">
        <f>'2025 Decline Rates Vertical'!$B746&amp;" "&amp;'2025 Decline Rates Vertical'!$C746</f>
        <v>29 34</v>
      </c>
      <c r="B746" s="49">
        <v>29</v>
      </c>
      <c r="C746" s="50">
        <v>34</v>
      </c>
      <c r="D746" s="51">
        <v>0.53</v>
      </c>
      <c r="F746" s="37" t="str">
        <f>'2025 Decline Rates Vertical'!$G746&amp;" "&amp;'2025 Decline Rates Vertical'!$H746</f>
        <v>17 64</v>
      </c>
      <c r="G746" s="49">
        <v>17</v>
      </c>
      <c r="H746" s="51">
        <v>64</v>
      </c>
      <c r="I746" s="51">
        <v>0.22</v>
      </c>
      <c r="J746" s="44"/>
      <c r="K746" s="49" t="str">
        <f>Table13[[#This Row],[JUR]]&amp;" "&amp;Table13[[#This Row],[FORMATION]]</f>
        <v>17 64</v>
      </c>
      <c r="L746" s="49">
        <v>17</v>
      </c>
      <c r="M746" s="51">
        <v>64</v>
      </c>
      <c r="N746" s="51">
        <v>0.09</v>
      </c>
    </row>
    <row r="747" spans="1:14">
      <c r="A747" s="34" t="str">
        <f>'2025 Decline Rates Vertical'!$B747&amp;" "&amp;'2025 Decline Rates Vertical'!$C747</f>
        <v>29 35</v>
      </c>
      <c r="B747" s="45">
        <v>29</v>
      </c>
      <c r="C747" s="46">
        <v>35</v>
      </c>
      <c r="D747" s="47">
        <v>0.36</v>
      </c>
      <c r="F747" s="37" t="str">
        <f>'2025 Decline Rates Vertical'!$G747&amp;" "&amp;'2025 Decline Rates Vertical'!$H747</f>
        <v>21 64</v>
      </c>
      <c r="G747" s="45">
        <v>21</v>
      </c>
      <c r="H747" s="47">
        <v>64</v>
      </c>
      <c r="I747" s="47">
        <v>0.22</v>
      </c>
      <c r="J747" s="48"/>
      <c r="K747" s="45" t="str">
        <f>Table13[[#This Row],[JUR]]&amp;" "&amp;Table13[[#This Row],[FORMATION]]</f>
        <v>21 64</v>
      </c>
      <c r="L747" s="45">
        <v>21</v>
      </c>
      <c r="M747" s="47">
        <v>64</v>
      </c>
      <c r="N747" s="47">
        <v>0.09</v>
      </c>
    </row>
    <row r="748" spans="1:14">
      <c r="A748" s="34" t="str">
        <f>'2025 Decline Rates Vertical'!$B748&amp;" "&amp;'2025 Decline Rates Vertical'!$C748</f>
        <v>29 36</v>
      </c>
      <c r="B748" s="49">
        <v>29</v>
      </c>
      <c r="C748" s="50">
        <v>36</v>
      </c>
      <c r="D748" s="51">
        <v>0.34</v>
      </c>
      <c r="F748" s="37" t="str">
        <f>'2025 Decline Rates Vertical'!$G748&amp;" "&amp;'2025 Decline Rates Vertical'!$H748</f>
        <v>24 64</v>
      </c>
      <c r="G748" s="49">
        <v>24</v>
      </c>
      <c r="H748" s="51">
        <v>64</v>
      </c>
      <c r="I748" s="51">
        <v>0.22</v>
      </c>
      <c r="J748" s="44"/>
      <c r="K748" s="49" t="str">
        <f>Table13[[#This Row],[JUR]]&amp;" "&amp;Table13[[#This Row],[FORMATION]]</f>
        <v>24 64</v>
      </c>
      <c r="L748" s="49">
        <v>24</v>
      </c>
      <c r="M748" s="51">
        <v>64</v>
      </c>
      <c r="N748" s="51">
        <v>0.09</v>
      </c>
    </row>
    <row r="749" spans="1:14">
      <c r="A749" s="34" t="str">
        <f>'2025 Decline Rates Vertical'!$B749&amp;" "&amp;'2025 Decline Rates Vertical'!$C749</f>
        <v>29 37</v>
      </c>
      <c r="B749" s="45">
        <v>29</v>
      </c>
      <c r="C749" s="46">
        <v>37</v>
      </c>
      <c r="D749" s="47">
        <v>0.5</v>
      </c>
      <c r="F749" s="37" t="str">
        <f>'2025 Decline Rates Vertical'!$G749&amp;" "&amp;'2025 Decline Rates Vertical'!$H749</f>
        <v>31 64</v>
      </c>
      <c r="G749" s="45">
        <v>31</v>
      </c>
      <c r="H749" s="47">
        <v>64</v>
      </c>
      <c r="I749" s="47">
        <v>0.22</v>
      </c>
      <c r="J749" s="48"/>
      <c r="K749" s="45" t="str">
        <f>Table13[[#This Row],[JUR]]&amp;" "&amp;Table13[[#This Row],[FORMATION]]</f>
        <v>31 64</v>
      </c>
      <c r="L749" s="45">
        <v>31</v>
      </c>
      <c r="M749" s="47">
        <v>64</v>
      </c>
      <c r="N749" s="47">
        <v>0.09</v>
      </c>
    </row>
    <row r="750" spans="1:14">
      <c r="A750" s="34" t="str">
        <f>'2025 Decline Rates Vertical'!$B750&amp;" "&amp;'2025 Decline Rates Vertical'!$C750</f>
        <v>29 38</v>
      </c>
      <c r="B750" s="49">
        <v>29</v>
      </c>
      <c r="C750" s="50">
        <v>38</v>
      </c>
      <c r="D750" s="51">
        <v>0.4</v>
      </c>
      <c r="F750" s="37" t="str">
        <f>'2025 Decline Rates Vertical'!$G750&amp;" "&amp;'2025 Decline Rates Vertical'!$H750</f>
        <v>46 64</v>
      </c>
      <c r="G750" s="49">
        <v>46</v>
      </c>
      <c r="H750" s="51">
        <v>64</v>
      </c>
      <c r="I750" s="51">
        <v>0.22</v>
      </c>
      <c r="J750" s="44"/>
      <c r="K750" s="49" t="str">
        <f>Table13[[#This Row],[JUR]]&amp;" "&amp;Table13[[#This Row],[FORMATION]]</f>
        <v>46 64</v>
      </c>
      <c r="L750" s="49">
        <v>46</v>
      </c>
      <c r="M750" s="51">
        <v>64</v>
      </c>
      <c r="N750" s="51">
        <v>0.09</v>
      </c>
    </row>
    <row r="751" spans="1:14">
      <c r="A751" s="34" t="str">
        <f>'2025 Decline Rates Vertical'!$B751&amp;" "&amp;'2025 Decline Rates Vertical'!$C751</f>
        <v>29 39</v>
      </c>
      <c r="B751" s="45">
        <v>29</v>
      </c>
      <c r="C751" s="46">
        <v>39</v>
      </c>
      <c r="D751" s="47">
        <v>0.31</v>
      </c>
      <c r="F751" s="37" t="str">
        <f>'2025 Decline Rates Vertical'!$G751&amp;" "&amp;'2025 Decline Rates Vertical'!$H751</f>
        <v>49 64</v>
      </c>
      <c r="G751" s="45">
        <v>49</v>
      </c>
      <c r="H751" s="47">
        <v>64</v>
      </c>
      <c r="I751" s="47">
        <v>0.22</v>
      </c>
      <c r="J751" s="48"/>
      <c r="K751" s="45" t="str">
        <f>Table13[[#This Row],[JUR]]&amp;" "&amp;Table13[[#This Row],[FORMATION]]</f>
        <v>49 64</v>
      </c>
      <c r="L751" s="45">
        <v>49</v>
      </c>
      <c r="M751" s="47">
        <v>64</v>
      </c>
      <c r="N751" s="47">
        <v>0.09</v>
      </c>
    </row>
    <row r="752" spans="1:14">
      <c r="A752" s="34" t="str">
        <f>'2025 Decline Rates Vertical'!$B752&amp;" "&amp;'2025 Decline Rates Vertical'!$C752</f>
        <v>29 40</v>
      </c>
      <c r="B752" s="49">
        <v>29</v>
      </c>
      <c r="C752" s="50">
        <v>40</v>
      </c>
      <c r="D752" s="51">
        <v>0.36</v>
      </c>
      <c r="F752" s="37" t="str">
        <f>'2025 Decline Rates Vertical'!$G752&amp;" "&amp;'2025 Decline Rates Vertical'!$H752</f>
        <v>1 65</v>
      </c>
      <c r="G752" s="49">
        <v>1</v>
      </c>
      <c r="H752" s="51">
        <v>65</v>
      </c>
      <c r="I752" s="51">
        <v>0.2</v>
      </c>
      <c r="J752" s="44"/>
      <c r="K752" s="49" t="str">
        <f>Table13[[#This Row],[JUR]]&amp;" "&amp;Table13[[#This Row],[FORMATION]]</f>
        <v>1 65</v>
      </c>
      <c r="L752" s="49">
        <v>1</v>
      </c>
      <c r="M752" s="51">
        <v>65</v>
      </c>
      <c r="N752" s="51">
        <v>0.1</v>
      </c>
    </row>
    <row r="753" spans="1:14">
      <c r="A753" s="34" t="str">
        <f>'2025 Decline Rates Vertical'!$B753&amp;" "&amp;'2025 Decline Rates Vertical'!$C753</f>
        <v>29 93</v>
      </c>
      <c r="B753" s="45">
        <v>29</v>
      </c>
      <c r="C753" s="46">
        <v>93</v>
      </c>
      <c r="D753" s="47">
        <v>0.42</v>
      </c>
      <c r="F753" s="37" t="str">
        <f>'2025 Decline Rates Vertical'!$G753&amp;" "&amp;'2025 Decline Rates Vertical'!$H753</f>
        <v>9 65</v>
      </c>
      <c r="G753" s="45">
        <v>9</v>
      </c>
      <c r="H753" s="47">
        <v>65</v>
      </c>
      <c r="I753" s="47">
        <v>0.2</v>
      </c>
      <c r="J753" s="48"/>
      <c r="K753" s="45" t="str">
        <f>Table13[[#This Row],[JUR]]&amp;" "&amp;Table13[[#This Row],[FORMATION]]</f>
        <v>9 65</v>
      </c>
      <c r="L753" s="45">
        <v>9</v>
      </c>
      <c r="M753" s="47">
        <v>65</v>
      </c>
      <c r="N753" s="47">
        <v>0.1</v>
      </c>
    </row>
    <row r="754" spans="1:14">
      <c r="A754" s="34" t="str">
        <f>'2025 Decline Rates Vertical'!$B754&amp;" "&amp;'2025 Decline Rates Vertical'!$C754</f>
        <v>29 94</v>
      </c>
      <c r="B754" s="49">
        <v>29</v>
      </c>
      <c r="C754" s="50">
        <v>94</v>
      </c>
      <c r="D754" s="51">
        <v>0.34</v>
      </c>
      <c r="F754" s="37" t="str">
        <f>'2025 Decline Rates Vertical'!$G754&amp;" "&amp;'2025 Decline Rates Vertical'!$H754</f>
        <v>11 65</v>
      </c>
      <c r="G754" s="49">
        <v>11</v>
      </c>
      <c r="H754" s="51">
        <v>65</v>
      </c>
      <c r="I754" s="51">
        <v>0.2</v>
      </c>
      <c r="J754" s="44"/>
      <c r="K754" s="49" t="str">
        <f>Table13[[#This Row],[JUR]]&amp;" "&amp;Table13[[#This Row],[FORMATION]]</f>
        <v>11 65</v>
      </c>
      <c r="L754" s="49">
        <v>11</v>
      </c>
      <c r="M754" s="51">
        <v>65</v>
      </c>
      <c r="N754" s="51">
        <v>0.1</v>
      </c>
    </row>
    <row r="755" spans="1:14">
      <c r="A755" s="34" t="str">
        <f>'2025 Decline Rates Vertical'!$B755&amp;" "&amp;'2025 Decline Rates Vertical'!$C755</f>
        <v>29 95</v>
      </c>
      <c r="B755" s="45">
        <v>29</v>
      </c>
      <c r="C755" s="46">
        <v>95</v>
      </c>
      <c r="D755" s="47">
        <v>0.51</v>
      </c>
      <c r="F755" s="37" t="str">
        <f>'2025 Decline Rates Vertical'!$G755&amp;" "&amp;'2025 Decline Rates Vertical'!$H755</f>
        <v>17 65</v>
      </c>
      <c r="G755" s="45">
        <v>17</v>
      </c>
      <c r="H755" s="47">
        <v>65</v>
      </c>
      <c r="I755" s="47">
        <v>0.2</v>
      </c>
      <c r="J755" s="48"/>
      <c r="K755" s="45" t="str">
        <f>Table13[[#This Row],[JUR]]&amp;" "&amp;Table13[[#This Row],[FORMATION]]</f>
        <v>17 65</v>
      </c>
      <c r="L755" s="45">
        <v>17</v>
      </c>
      <c r="M755" s="47">
        <v>65</v>
      </c>
      <c r="N755" s="47">
        <v>0.1</v>
      </c>
    </row>
    <row r="756" spans="1:14">
      <c r="A756" s="34" t="str">
        <f>'2025 Decline Rates Vertical'!$B756&amp;" "&amp;'2025 Decline Rates Vertical'!$C756</f>
        <v>29 96</v>
      </c>
      <c r="B756" s="49">
        <v>29</v>
      </c>
      <c r="C756" s="50">
        <v>96</v>
      </c>
      <c r="D756" s="51">
        <v>0.7</v>
      </c>
      <c r="F756" s="37" t="str">
        <f>'2025 Decline Rates Vertical'!$G756&amp;" "&amp;'2025 Decline Rates Vertical'!$H756</f>
        <v>21 65</v>
      </c>
      <c r="G756" s="49">
        <v>21</v>
      </c>
      <c r="H756" s="51">
        <v>65</v>
      </c>
      <c r="I756" s="51">
        <v>0.2</v>
      </c>
      <c r="J756" s="44"/>
      <c r="K756" s="49" t="str">
        <f>Table13[[#This Row],[JUR]]&amp;" "&amp;Table13[[#This Row],[FORMATION]]</f>
        <v>21 65</v>
      </c>
      <c r="L756" s="49">
        <v>21</v>
      </c>
      <c r="M756" s="51">
        <v>65</v>
      </c>
      <c r="N756" s="51">
        <v>0.1</v>
      </c>
    </row>
    <row r="757" spans="1:14">
      <c r="A757" s="34" t="str">
        <f>'2025 Decline Rates Vertical'!$B757&amp;" "&amp;'2025 Decline Rates Vertical'!$C757</f>
        <v>29 100</v>
      </c>
      <c r="B757" s="45">
        <v>29</v>
      </c>
      <c r="C757" s="46">
        <v>100</v>
      </c>
      <c r="D757" s="47">
        <v>0</v>
      </c>
      <c r="F757" s="37" t="str">
        <f>'2025 Decline Rates Vertical'!$G757&amp;" "&amp;'2025 Decline Rates Vertical'!$H757</f>
        <v>24 65</v>
      </c>
      <c r="G757" s="45">
        <v>24</v>
      </c>
      <c r="H757" s="47">
        <v>65</v>
      </c>
      <c r="I757" s="47">
        <v>0.2</v>
      </c>
      <c r="J757" s="48"/>
      <c r="K757" s="45" t="str">
        <f>Table13[[#This Row],[JUR]]&amp;" "&amp;Table13[[#This Row],[FORMATION]]</f>
        <v>24 65</v>
      </c>
      <c r="L757" s="45">
        <v>24</v>
      </c>
      <c r="M757" s="47">
        <v>65</v>
      </c>
      <c r="N757" s="47">
        <v>0.1</v>
      </c>
    </row>
    <row r="758" spans="1:14">
      <c r="A758" s="34" t="str">
        <f>'2025 Decline Rates Vertical'!$B758&amp;" "&amp;'2025 Decline Rates Vertical'!$C758</f>
        <v>29 101</v>
      </c>
      <c r="B758" s="49">
        <v>29</v>
      </c>
      <c r="C758" s="50">
        <v>101</v>
      </c>
      <c r="D758" s="51">
        <v>0</v>
      </c>
      <c r="F758" s="37" t="str">
        <f>'2025 Decline Rates Vertical'!$G758&amp;" "&amp;'2025 Decline Rates Vertical'!$H758</f>
        <v>31 65</v>
      </c>
      <c r="G758" s="49">
        <v>31</v>
      </c>
      <c r="H758" s="51">
        <v>65</v>
      </c>
      <c r="I758" s="51">
        <v>0.2</v>
      </c>
      <c r="J758" s="44"/>
      <c r="K758" s="49" t="str">
        <f>Table13[[#This Row],[JUR]]&amp;" "&amp;Table13[[#This Row],[FORMATION]]</f>
        <v>31 65</v>
      </c>
      <c r="L758" s="49">
        <v>31</v>
      </c>
      <c r="M758" s="51">
        <v>65</v>
      </c>
      <c r="N758" s="51">
        <v>0.1</v>
      </c>
    </row>
    <row r="759" spans="1:14">
      <c r="A759" s="34" t="str">
        <f>'2025 Decline Rates Vertical'!$B759&amp;" "&amp;'2025 Decline Rates Vertical'!$C759</f>
        <v>30 3</v>
      </c>
      <c r="B759" s="45">
        <v>30</v>
      </c>
      <c r="C759" s="46">
        <v>3</v>
      </c>
      <c r="D759" s="47">
        <v>0.31</v>
      </c>
      <c r="F759" s="37" t="str">
        <f>'2025 Decline Rates Vertical'!$G759&amp;" "&amp;'2025 Decline Rates Vertical'!$H759</f>
        <v>46 65</v>
      </c>
      <c r="G759" s="45">
        <v>46</v>
      </c>
      <c r="H759" s="47">
        <v>65</v>
      </c>
      <c r="I759" s="47">
        <v>0.2</v>
      </c>
      <c r="J759" s="48"/>
      <c r="K759" s="45" t="str">
        <f>Table13[[#This Row],[JUR]]&amp;" "&amp;Table13[[#This Row],[FORMATION]]</f>
        <v>46 65</v>
      </c>
      <c r="L759" s="45">
        <v>46</v>
      </c>
      <c r="M759" s="47">
        <v>65</v>
      </c>
      <c r="N759" s="47">
        <v>0.1</v>
      </c>
    </row>
    <row r="760" spans="1:14">
      <c r="A760" s="34" t="str">
        <f>'2025 Decline Rates Vertical'!$B760&amp;" "&amp;'2025 Decline Rates Vertical'!$C760</f>
        <v>30 8</v>
      </c>
      <c r="B760" s="49">
        <v>30</v>
      </c>
      <c r="C760" s="50">
        <v>8</v>
      </c>
      <c r="D760" s="51">
        <v>0.36</v>
      </c>
      <c r="F760" s="37" t="str">
        <f>'2025 Decline Rates Vertical'!$G760&amp;" "&amp;'2025 Decline Rates Vertical'!$H760</f>
        <v>49 65</v>
      </c>
      <c r="G760" s="49">
        <v>49</v>
      </c>
      <c r="H760" s="51">
        <v>65</v>
      </c>
      <c r="I760" s="51">
        <v>0.2</v>
      </c>
      <c r="J760" s="44"/>
      <c r="K760" s="49" t="str">
        <f>Table13[[#This Row],[JUR]]&amp;" "&amp;Table13[[#This Row],[FORMATION]]</f>
        <v>49 65</v>
      </c>
      <c r="L760" s="49">
        <v>49</v>
      </c>
      <c r="M760" s="51">
        <v>65</v>
      </c>
      <c r="N760" s="51">
        <v>0.1</v>
      </c>
    </row>
    <row r="761" spans="1:14">
      <c r="A761" s="34" t="str">
        <f>'2025 Decline Rates Vertical'!$B761&amp;" "&amp;'2025 Decline Rates Vertical'!$C761</f>
        <v>30 9</v>
      </c>
      <c r="B761" s="45">
        <v>30</v>
      </c>
      <c r="C761" s="46">
        <v>9</v>
      </c>
      <c r="D761" s="47">
        <v>0.38</v>
      </c>
      <c r="F761" s="37" t="str">
        <f>'2025 Decline Rates Vertical'!$G761&amp;" "&amp;'2025 Decline Rates Vertical'!$H761</f>
        <v>1 66</v>
      </c>
      <c r="G761" s="45">
        <v>1</v>
      </c>
      <c r="H761" s="47">
        <v>66</v>
      </c>
      <c r="I761" s="47">
        <v>0.23</v>
      </c>
      <c r="J761" s="48"/>
      <c r="K761" s="45" t="str">
        <f>Table13[[#This Row],[JUR]]&amp;" "&amp;Table13[[#This Row],[FORMATION]]</f>
        <v>1 66</v>
      </c>
      <c r="L761" s="45">
        <v>1</v>
      </c>
      <c r="M761" s="47">
        <v>66</v>
      </c>
      <c r="N761" s="47">
        <v>0.11</v>
      </c>
    </row>
    <row r="762" spans="1:14">
      <c r="A762" s="34" t="str">
        <f>'2025 Decline Rates Vertical'!$B762&amp;" "&amp;'2025 Decline Rates Vertical'!$C762</f>
        <v>30 10</v>
      </c>
      <c r="B762" s="49">
        <v>30</v>
      </c>
      <c r="C762" s="50">
        <v>10</v>
      </c>
      <c r="D762" s="51">
        <v>0.18</v>
      </c>
      <c r="F762" s="37" t="str">
        <f>'2025 Decline Rates Vertical'!$G762&amp;" "&amp;'2025 Decline Rates Vertical'!$H762</f>
        <v>9 66</v>
      </c>
      <c r="G762" s="49">
        <v>9</v>
      </c>
      <c r="H762" s="51">
        <v>66</v>
      </c>
      <c r="I762" s="51">
        <v>0.23</v>
      </c>
      <c r="J762" s="44"/>
      <c r="K762" s="49" t="str">
        <f>Table13[[#This Row],[JUR]]&amp;" "&amp;Table13[[#This Row],[FORMATION]]</f>
        <v>9 66</v>
      </c>
      <c r="L762" s="49">
        <v>9</v>
      </c>
      <c r="M762" s="51">
        <v>66</v>
      </c>
      <c r="N762" s="51">
        <v>0.11</v>
      </c>
    </row>
    <row r="763" spans="1:14">
      <c r="A763" s="34" t="str">
        <f>'2025 Decline Rates Vertical'!$B763&amp;" "&amp;'2025 Decline Rates Vertical'!$C763</f>
        <v>30 18</v>
      </c>
      <c r="B763" s="45">
        <v>30</v>
      </c>
      <c r="C763" s="46">
        <v>18</v>
      </c>
      <c r="D763" s="47">
        <v>0.38</v>
      </c>
      <c r="F763" s="37" t="str">
        <f>'2025 Decline Rates Vertical'!$G763&amp;" "&amp;'2025 Decline Rates Vertical'!$H763</f>
        <v>11 66</v>
      </c>
      <c r="G763" s="45">
        <v>11</v>
      </c>
      <c r="H763" s="47">
        <v>66</v>
      </c>
      <c r="I763" s="47">
        <v>0.23</v>
      </c>
      <c r="J763" s="48"/>
      <c r="K763" s="45" t="str">
        <f>Table13[[#This Row],[JUR]]&amp;" "&amp;Table13[[#This Row],[FORMATION]]</f>
        <v>11 66</v>
      </c>
      <c r="L763" s="45">
        <v>11</v>
      </c>
      <c r="M763" s="47">
        <v>66</v>
      </c>
      <c r="N763" s="47">
        <v>0.11</v>
      </c>
    </row>
    <row r="764" spans="1:14">
      <c r="A764" s="34" t="str">
        <f>'2025 Decline Rates Vertical'!$B764&amp;" "&amp;'2025 Decline Rates Vertical'!$C764</f>
        <v>30 22</v>
      </c>
      <c r="B764" s="49">
        <v>30</v>
      </c>
      <c r="C764" s="50">
        <v>22</v>
      </c>
      <c r="D764" s="51">
        <v>0.19</v>
      </c>
      <c r="F764" s="37" t="str">
        <f>'2025 Decline Rates Vertical'!$G764&amp;" "&amp;'2025 Decline Rates Vertical'!$H764</f>
        <v>17 66</v>
      </c>
      <c r="G764" s="49">
        <v>17</v>
      </c>
      <c r="H764" s="51">
        <v>66</v>
      </c>
      <c r="I764" s="51">
        <v>0.23</v>
      </c>
      <c r="J764" s="44"/>
      <c r="K764" s="49" t="str">
        <f>Table13[[#This Row],[JUR]]&amp;" "&amp;Table13[[#This Row],[FORMATION]]</f>
        <v>17 66</v>
      </c>
      <c r="L764" s="49">
        <v>17</v>
      </c>
      <c r="M764" s="51">
        <v>66</v>
      </c>
      <c r="N764" s="51">
        <v>0.11</v>
      </c>
    </row>
    <row r="765" spans="1:14">
      <c r="A765" s="34" t="str">
        <f>'2025 Decline Rates Vertical'!$B765&amp;" "&amp;'2025 Decline Rates Vertical'!$C765</f>
        <v>30 43</v>
      </c>
      <c r="B765" s="45">
        <v>30</v>
      </c>
      <c r="C765" s="46">
        <v>43</v>
      </c>
      <c r="D765" s="47">
        <v>0.18</v>
      </c>
      <c r="F765" s="37" t="str">
        <f>'2025 Decline Rates Vertical'!$G765&amp;" "&amp;'2025 Decline Rates Vertical'!$H765</f>
        <v>21 66</v>
      </c>
      <c r="G765" s="45">
        <v>21</v>
      </c>
      <c r="H765" s="47">
        <v>66</v>
      </c>
      <c r="I765" s="47">
        <v>0.23</v>
      </c>
      <c r="J765" s="48"/>
      <c r="K765" s="45" t="str">
        <f>Table13[[#This Row],[JUR]]&amp;" "&amp;Table13[[#This Row],[FORMATION]]</f>
        <v>21 66</v>
      </c>
      <c r="L765" s="45">
        <v>21</v>
      </c>
      <c r="M765" s="47">
        <v>66</v>
      </c>
      <c r="N765" s="47">
        <v>0.11</v>
      </c>
    </row>
    <row r="766" spans="1:14">
      <c r="A766" s="34" t="str">
        <f>'2025 Decline Rates Vertical'!$B766&amp;" "&amp;'2025 Decline Rates Vertical'!$C766</f>
        <v>30 93</v>
      </c>
      <c r="B766" s="49">
        <v>30</v>
      </c>
      <c r="C766" s="50">
        <v>93</v>
      </c>
      <c r="D766" s="51">
        <v>0.42</v>
      </c>
      <c r="F766" s="37" t="str">
        <f>'2025 Decline Rates Vertical'!$G766&amp;" "&amp;'2025 Decline Rates Vertical'!$H766</f>
        <v>24 66</v>
      </c>
      <c r="G766" s="49">
        <v>24</v>
      </c>
      <c r="H766" s="51">
        <v>66</v>
      </c>
      <c r="I766" s="51">
        <v>0.23</v>
      </c>
      <c r="J766" s="44"/>
      <c r="K766" s="49" t="str">
        <f>Table13[[#This Row],[JUR]]&amp;" "&amp;Table13[[#This Row],[FORMATION]]</f>
        <v>24 66</v>
      </c>
      <c r="L766" s="49">
        <v>24</v>
      </c>
      <c r="M766" s="51">
        <v>66</v>
      </c>
      <c r="N766" s="51">
        <v>0.11</v>
      </c>
    </row>
    <row r="767" spans="1:14">
      <c r="A767" s="34" t="str">
        <f>'2025 Decline Rates Vertical'!$B767&amp;" "&amp;'2025 Decline Rates Vertical'!$C767</f>
        <v>30 94</v>
      </c>
      <c r="B767" s="45">
        <v>30</v>
      </c>
      <c r="C767" s="46">
        <v>94</v>
      </c>
      <c r="D767" s="47">
        <v>0.34</v>
      </c>
      <c r="F767" s="37" t="str">
        <f>'2025 Decline Rates Vertical'!$G767&amp;" "&amp;'2025 Decline Rates Vertical'!$H767</f>
        <v>31 66</v>
      </c>
      <c r="G767" s="45">
        <v>31</v>
      </c>
      <c r="H767" s="47">
        <v>66</v>
      </c>
      <c r="I767" s="47">
        <v>0.23</v>
      </c>
      <c r="J767" s="48"/>
      <c r="K767" s="45" t="str">
        <f>Table13[[#This Row],[JUR]]&amp;" "&amp;Table13[[#This Row],[FORMATION]]</f>
        <v>31 66</v>
      </c>
      <c r="L767" s="45">
        <v>31</v>
      </c>
      <c r="M767" s="47">
        <v>66</v>
      </c>
      <c r="N767" s="47">
        <v>0.11</v>
      </c>
    </row>
    <row r="768" spans="1:14">
      <c r="A768" s="34" t="str">
        <f>'2025 Decline Rates Vertical'!$B768&amp;" "&amp;'2025 Decline Rates Vertical'!$C768</f>
        <v>30 95</v>
      </c>
      <c r="B768" s="49">
        <v>30</v>
      </c>
      <c r="C768" s="50">
        <v>95</v>
      </c>
      <c r="D768" s="51">
        <v>0.51</v>
      </c>
      <c r="F768" s="37" t="str">
        <f>'2025 Decline Rates Vertical'!$G768&amp;" "&amp;'2025 Decline Rates Vertical'!$H768</f>
        <v>46 66</v>
      </c>
      <c r="G768" s="49">
        <v>46</v>
      </c>
      <c r="H768" s="51">
        <v>66</v>
      </c>
      <c r="I768" s="51">
        <v>0.23</v>
      </c>
      <c r="J768" s="44"/>
      <c r="K768" s="49" t="str">
        <f>Table13[[#This Row],[JUR]]&amp;" "&amp;Table13[[#This Row],[FORMATION]]</f>
        <v>46 66</v>
      </c>
      <c r="L768" s="49">
        <v>46</v>
      </c>
      <c r="M768" s="51">
        <v>66</v>
      </c>
      <c r="N768" s="51">
        <v>0.11</v>
      </c>
    </row>
    <row r="769" spans="1:14">
      <c r="A769" s="34" t="str">
        <f>'2025 Decline Rates Vertical'!$B769&amp;" "&amp;'2025 Decline Rates Vertical'!$C769</f>
        <v>30 96</v>
      </c>
      <c r="B769" s="45">
        <v>30</v>
      </c>
      <c r="C769" s="46">
        <v>96</v>
      </c>
      <c r="D769" s="47">
        <v>0.7</v>
      </c>
      <c r="F769" s="37" t="str">
        <f>'2025 Decline Rates Vertical'!$G769&amp;" "&amp;'2025 Decline Rates Vertical'!$H769</f>
        <v>49 66</v>
      </c>
      <c r="G769" s="45">
        <v>49</v>
      </c>
      <c r="H769" s="47">
        <v>66</v>
      </c>
      <c r="I769" s="47">
        <v>0.23</v>
      </c>
      <c r="J769" s="48"/>
      <c r="K769" s="45" t="str">
        <f>Table13[[#This Row],[JUR]]&amp;" "&amp;Table13[[#This Row],[FORMATION]]</f>
        <v>49 66</v>
      </c>
      <c r="L769" s="45">
        <v>49</v>
      </c>
      <c r="M769" s="47">
        <v>66</v>
      </c>
      <c r="N769" s="47">
        <v>0.11</v>
      </c>
    </row>
    <row r="770" spans="1:14">
      <c r="A770" s="34" t="str">
        <f>'2025 Decline Rates Vertical'!$B770&amp;" "&amp;'2025 Decline Rates Vertical'!$C770</f>
        <v>30 100</v>
      </c>
      <c r="B770" s="49">
        <v>30</v>
      </c>
      <c r="C770" s="50">
        <v>100</v>
      </c>
      <c r="D770" s="51">
        <v>0</v>
      </c>
      <c r="F770" s="37" t="str">
        <f>'2025 Decline Rates Vertical'!$G770&amp;" "&amp;'2025 Decline Rates Vertical'!$H770</f>
        <v>1 67</v>
      </c>
      <c r="G770" s="49">
        <v>1</v>
      </c>
      <c r="H770" s="51">
        <v>67</v>
      </c>
      <c r="I770" s="51">
        <v>0.14000000000000001</v>
      </c>
      <c r="J770" s="44"/>
      <c r="K770" s="49" t="str">
        <f>Table13[[#This Row],[JUR]]&amp;" "&amp;Table13[[#This Row],[FORMATION]]</f>
        <v>1 67</v>
      </c>
      <c r="L770" s="49">
        <v>1</v>
      </c>
      <c r="M770" s="51">
        <v>67</v>
      </c>
      <c r="N770" s="51">
        <v>0.1</v>
      </c>
    </row>
    <row r="771" spans="1:14">
      <c r="A771" s="34" t="str">
        <f>'2025 Decline Rates Vertical'!$B771&amp;" "&amp;'2025 Decline Rates Vertical'!$C771</f>
        <v>30 101</v>
      </c>
      <c r="B771" s="45">
        <v>30</v>
      </c>
      <c r="C771" s="46">
        <v>101</v>
      </c>
      <c r="D771" s="47">
        <v>0</v>
      </c>
      <c r="F771" s="37" t="str">
        <f>'2025 Decline Rates Vertical'!$G771&amp;" "&amp;'2025 Decline Rates Vertical'!$H771</f>
        <v>9 67</v>
      </c>
      <c r="G771" s="45">
        <v>9</v>
      </c>
      <c r="H771" s="47">
        <v>67</v>
      </c>
      <c r="I771" s="47">
        <v>0.14000000000000001</v>
      </c>
      <c r="J771" s="48"/>
      <c r="K771" s="45" t="str">
        <f>Table13[[#This Row],[JUR]]&amp;" "&amp;Table13[[#This Row],[FORMATION]]</f>
        <v>9 67</v>
      </c>
      <c r="L771" s="45">
        <v>9</v>
      </c>
      <c r="M771" s="47">
        <v>67</v>
      </c>
      <c r="N771" s="47">
        <v>0.1</v>
      </c>
    </row>
    <row r="772" spans="1:14">
      <c r="A772" s="34" t="str">
        <f>'2025 Decline Rates Vertical'!$B772&amp;" "&amp;'2025 Decline Rates Vertical'!$C772</f>
        <v>30 109</v>
      </c>
      <c r="B772" s="49">
        <v>30</v>
      </c>
      <c r="C772" s="50">
        <v>109</v>
      </c>
      <c r="D772" s="51">
        <v>0.38</v>
      </c>
      <c r="F772" s="37" t="str">
        <f>'2025 Decline Rates Vertical'!$G772&amp;" "&amp;'2025 Decline Rates Vertical'!$H772</f>
        <v>11 67</v>
      </c>
      <c r="G772" s="49">
        <v>11</v>
      </c>
      <c r="H772" s="51">
        <v>67</v>
      </c>
      <c r="I772" s="51">
        <v>0.14000000000000001</v>
      </c>
      <c r="J772" s="44"/>
      <c r="K772" s="49" t="str">
        <f>Table13[[#This Row],[JUR]]&amp;" "&amp;Table13[[#This Row],[FORMATION]]</f>
        <v>11 67</v>
      </c>
      <c r="L772" s="49">
        <v>11</v>
      </c>
      <c r="M772" s="51">
        <v>67</v>
      </c>
      <c r="N772" s="51">
        <v>0.1</v>
      </c>
    </row>
    <row r="773" spans="1:14">
      <c r="A773" s="34" t="str">
        <f>'2025 Decline Rates Vertical'!$B773&amp;" "&amp;'2025 Decline Rates Vertical'!$C773</f>
        <v xml:space="preserve">30 </v>
      </c>
      <c r="B773" s="45">
        <v>30</v>
      </c>
      <c r="C773" s="45" t="s">
        <v>38</v>
      </c>
      <c r="D773" s="52" t="s">
        <v>38</v>
      </c>
      <c r="F773" s="37" t="str">
        <f>'2025 Decline Rates Vertical'!$G773&amp;" "&amp;'2025 Decline Rates Vertical'!$H773</f>
        <v>17 67</v>
      </c>
      <c r="G773" s="45">
        <v>17</v>
      </c>
      <c r="H773" s="47">
        <v>67</v>
      </c>
      <c r="I773" s="47">
        <v>0.14000000000000001</v>
      </c>
      <c r="J773" s="48"/>
      <c r="K773" s="45" t="str">
        <f>Table13[[#This Row],[JUR]]&amp;" "&amp;Table13[[#This Row],[FORMATION]]</f>
        <v>17 67</v>
      </c>
      <c r="L773" s="45">
        <v>17</v>
      </c>
      <c r="M773" s="47">
        <v>67</v>
      </c>
      <c r="N773" s="47">
        <v>0.1</v>
      </c>
    </row>
    <row r="774" spans="1:14">
      <c r="A774" s="34" t="str">
        <f>'2025 Decline Rates Vertical'!$B774&amp;" "&amp;'2025 Decline Rates Vertical'!$C774</f>
        <v>31 9</v>
      </c>
      <c r="B774" s="49">
        <v>31</v>
      </c>
      <c r="C774" s="50">
        <v>9</v>
      </c>
      <c r="D774" s="51">
        <v>0.38</v>
      </c>
      <c r="F774" s="37" t="str">
        <f>'2025 Decline Rates Vertical'!$G774&amp;" "&amp;'2025 Decline Rates Vertical'!$H774</f>
        <v>21 67</v>
      </c>
      <c r="G774" s="49">
        <v>21</v>
      </c>
      <c r="H774" s="51">
        <v>67</v>
      </c>
      <c r="I774" s="51">
        <v>0.14000000000000001</v>
      </c>
      <c r="J774" s="44"/>
      <c r="K774" s="49" t="str">
        <f>Table13[[#This Row],[JUR]]&amp;" "&amp;Table13[[#This Row],[FORMATION]]</f>
        <v>21 67</v>
      </c>
      <c r="L774" s="49">
        <v>21</v>
      </c>
      <c r="M774" s="51">
        <v>67</v>
      </c>
      <c r="N774" s="51">
        <v>0.1</v>
      </c>
    </row>
    <row r="775" spans="1:14">
      <c r="A775" s="34" t="str">
        <f>'2025 Decline Rates Vertical'!$B775&amp;" "&amp;'2025 Decline Rates Vertical'!$C775</f>
        <v>31 10</v>
      </c>
      <c r="B775" s="45">
        <v>31</v>
      </c>
      <c r="C775" s="46">
        <v>10</v>
      </c>
      <c r="D775" s="47">
        <v>0.23</v>
      </c>
      <c r="F775" s="37" t="str">
        <f>'2025 Decline Rates Vertical'!$G775&amp;" "&amp;'2025 Decline Rates Vertical'!$H775</f>
        <v>24 67</v>
      </c>
      <c r="G775" s="45">
        <v>24</v>
      </c>
      <c r="H775" s="47">
        <v>67</v>
      </c>
      <c r="I775" s="47">
        <v>0.14000000000000001</v>
      </c>
      <c r="J775" s="48"/>
      <c r="K775" s="45" t="str">
        <f>Table13[[#This Row],[JUR]]&amp;" "&amp;Table13[[#This Row],[FORMATION]]</f>
        <v>24 67</v>
      </c>
      <c r="L775" s="45">
        <v>24</v>
      </c>
      <c r="M775" s="47">
        <v>67</v>
      </c>
      <c r="N775" s="47">
        <v>0.1</v>
      </c>
    </row>
    <row r="776" spans="1:14">
      <c r="A776" s="34" t="str">
        <f>'2025 Decline Rates Vertical'!$B776&amp;" "&amp;'2025 Decline Rates Vertical'!$C776</f>
        <v>31 11</v>
      </c>
      <c r="B776" s="49">
        <v>31</v>
      </c>
      <c r="C776" s="50">
        <v>11</v>
      </c>
      <c r="D776" s="51">
        <v>0.41</v>
      </c>
      <c r="F776" s="37" t="str">
        <f>'2025 Decline Rates Vertical'!$G776&amp;" "&amp;'2025 Decline Rates Vertical'!$H776</f>
        <v>31 67</v>
      </c>
      <c r="G776" s="49">
        <v>31</v>
      </c>
      <c r="H776" s="51">
        <v>67</v>
      </c>
      <c r="I776" s="51">
        <v>0.14000000000000001</v>
      </c>
      <c r="J776" s="44"/>
      <c r="K776" s="49" t="str">
        <f>Table13[[#This Row],[JUR]]&amp;" "&amp;Table13[[#This Row],[FORMATION]]</f>
        <v>31 67</v>
      </c>
      <c r="L776" s="49">
        <v>31</v>
      </c>
      <c r="M776" s="51">
        <v>67</v>
      </c>
      <c r="N776" s="51">
        <v>0.1</v>
      </c>
    </row>
    <row r="777" spans="1:14">
      <c r="A777" s="34" t="str">
        <f>'2025 Decline Rates Vertical'!$B777&amp;" "&amp;'2025 Decline Rates Vertical'!$C777</f>
        <v>31 12</v>
      </c>
      <c r="B777" s="45">
        <v>31</v>
      </c>
      <c r="C777" s="46">
        <v>12</v>
      </c>
      <c r="D777" s="47">
        <v>0.37</v>
      </c>
      <c r="F777" s="37" t="str">
        <f>'2025 Decline Rates Vertical'!$G777&amp;" "&amp;'2025 Decline Rates Vertical'!$H777</f>
        <v>46 67</v>
      </c>
      <c r="G777" s="45">
        <v>46</v>
      </c>
      <c r="H777" s="47">
        <v>67</v>
      </c>
      <c r="I777" s="47">
        <v>0.14000000000000001</v>
      </c>
      <c r="J777" s="48"/>
      <c r="K777" s="45" t="str">
        <f>Table13[[#This Row],[JUR]]&amp;" "&amp;Table13[[#This Row],[FORMATION]]</f>
        <v>46 67</v>
      </c>
      <c r="L777" s="45">
        <v>46</v>
      </c>
      <c r="M777" s="47">
        <v>67</v>
      </c>
      <c r="N777" s="47">
        <v>0.1</v>
      </c>
    </row>
    <row r="778" spans="1:14">
      <c r="A778" s="34" t="str">
        <f>'2025 Decline Rates Vertical'!$B778&amp;" "&amp;'2025 Decline Rates Vertical'!$C778</f>
        <v>31 13</v>
      </c>
      <c r="B778" s="49">
        <v>31</v>
      </c>
      <c r="C778" s="50">
        <v>13</v>
      </c>
      <c r="D778" s="51">
        <v>0.4</v>
      </c>
      <c r="F778" s="37" t="str">
        <f>'2025 Decline Rates Vertical'!$G778&amp;" "&amp;'2025 Decline Rates Vertical'!$H778</f>
        <v>49 67</v>
      </c>
      <c r="G778" s="49">
        <v>49</v>
      </c>
      <c r="H778" s="51">
        <v>67</v>
      </c>
      <c r="I778" s="51">
        <v>0.14000000000000001</v>
      </c>
      <c r="J778" s="44"/>
      <c r="K778" s="49" t="str">
        <f>Table13[[#This Row],[JUR]]&amp;" "&amp;Table13[[#This Row],[FORMATION]]</f>
        <v>49 67</v>
      </c>
      <c r="L778" s="49">
        <v>49</v>
      </c>
      <c r="M778" s="51">
        <v>67</v>
      </c>
      <c r="N778" s="51">
        <v>0.1</v>
      </c>
    </row>
    <row r="779" spans="1:14">
      <c r="A779" s="34" t="str">
        <f>'2025 Decline Rates Vertical'!$B779&amp;" "&amp;'2025 Decline Rates Vertical'!$C779</f>
        <v>31 14</v>
      </c>
      <c r="B779" s="45">
        <v>31</v>
      </c>
      <c r="C779" s="46">
        <v>14</v>
      </c>
      <c r="D779" s="47">
        <v>0.31</v>
      </c>
      <c r="F779" s="37" t="str">
        <f>'2025 Decline Rates Vertical'!$G779&amp;" "&amp;'2025 Decline Rates Vertical'!$H779</f>
        <v>1 68</v>
      </c>
      <c r="G779" s="45">
        <v>1</v>
      </c>
      <c r="H779" s="47">
        <v>68</v>
      </c>
      <c r="I779" s="47">
        <v>0.22</v>
      </c>
      <c r="J779" s="48"/>
      <c r="K779" s="45" t="str">
        <f>Table13[[#This Row],[JUR]]&amp;" "&amp;Table13[[#This Row],[FORMATION]]</f>
        <v>1 68</v>
      </c>
      <c r="L779" s="45">
        <v>1</v>
      </c>
      <c r="M779" s="47">
        <v>68</v>
      </c>
      <c r="N779" s="47">
        <v>0.14000000000000001</v>
      </c>
    </row>
    <row r="780" spans="1:14">
      <c r="A780" s="34" t="str">
        <f>'2025 Decline Rates Vertical'!$B780&amp;" "&amp;'2025 Decline Rates Vertical'!$C780</f>
        <v>31 15</v>
      </c>
      <c r="B780" s="49">
        <v>31</v>
      </c>
      <c r="C780" s="50">
        <v>15</v>
      </c>
      <c r="D780" s="51">
        <v>0.34</v>
      </c>
      <c r="F780" s="37" t="str">
        <f>'2025 Decline Rates Vertical'!$G780&amp;" "&amp;'2025 Decline Rates Vertical'!$H780</f>
        <v>9 68</v>
      </c>
      <c r="G780" s="49">
        <v>9</v>
      </c>
      <c r="H780" s="51">
        <v>68</v>
      </c>
      <c r="I780" s="51">
        <v>0.22</v>
      </c>
      <c r="J780" s="44"/>
      <c r="K780" s="49" t="str">
        <f>Table13[[#This Row],[JUR]]&amp;" "&amp;Table13[[#This Row],[FORMATION]]</f>
        <v>9 68</v>
      </c>
      <c r="L780" s="49">
        <v>9</v>
      </c>
      <c r="M780" s="51">
        <v>68</v>
      </c>
      <c r="N780" s="51">
        <v>0.14000000000000001</v>
      </c>
    </row>
    <row r="781" spans="1:14">
      <c r="A781" s="34" t="str">
        <f>'2025 Decline Rates Vertical'!$B781&amp;" "&amp;'2025 Decline Rates Vertical'!$C781</f>
        <v>31 18</v>
      </c>
      <c r="B781" s="45">
        <v>31</v>
      </c>
      <c r="C781" s="46">
        <v>18</v>
      </c>
      <c r="D781" s="47">
        <v>0.36</v>
      </c>
      <c r="F781" s="37" t="str">
        <f>'2025 Decline Rates Vertical'!$G781&amp;" "&amp;'2025 Decline Rates Vertical'!$H781</f>
        <v>11 68</v>
      </c>
      <c r="G781" s="45">
        <v>11</v>
      </c>
      <c r="H781" s="47">
        <v>68</v>
      </c>
      <c r="I781" s="47">
        <v>0.22</v>
      </c>
      <c r="J781" s="48"/>
      <c r="K781" s="45" t="str">
        <f>Table13[[#This Row],[JUR]]&amp;" "&amp;Table13[[#This Row],[FORMATION]]</f>
        <v>11 68</v>
      </c>
      <c r="L781" s="45">
        <v>11</v>
      </c>
      <c r="M781" s="47">
        <v>68</v>
      </c>
      <c r="N781" s="47">
        <v>0.14000000000000001</v>
      </c>
    </row>
    <row r="782" spans="1:14">
      <c r="A782" s="34" t="str">
        <f>'2025 Decline Rates Vertical'!$B782&amp;" "&amp;'2025 Decline Rates Vertical'!$C782</f>
        <v>31 21</v>
      </c>
      <c r="B782" s="49">
        <v>31</v>
      </c>
      <c r="C782" s="50">
        <v>21</v>
      </c>
      <c r="D782" s="51">
        <v>0.31</v>
      </c>
      <c r="F782" s="37" t="str">
        <f>'2025 Decline Rates Vertical'!$G782&amp;" "&amp;'2025 Decline Rates Vertical'!$H782</f>
        <v>17 68</v>
      </c>
      <c r="G782" s="49">
        <v>17</v>
      </c>
      <c r="H782" s="51">
        <v>68</v>
      </c>
      <c r="I782" s="51">
        <v>0.22</v>
      </c>
      <c r="J782" s="44"/>
      <c r="K782" s="49" t="str">
        <f>Table13[[#This Row],[JUR]]&amp;" "&amp;Table13[[#This Row],[FORMATION]]</f>
        <v>17 68</v>
      </c>
      <c r="L782" s="49">
        <v>17</v>
      </c>
      <c r="M782" s="51">
        <v>68</v>
      </c>
      <c r="N782" s="51">
        <v>0.14000000000000001</v>
      </c>
    </row>
    <row r="783" spans="1:14">
      <c r="A783" s="34" t="str">
        <f>'2025 Decline Rates Vertical'!$B783&amp;" "&amp;'2025 Decline Rates Vertical'!$C783</f>
        <v>31 28</v>
      </c>
      <c r="B783" s="45">
        <v>31</v>
      </c>
      <c r="C783" s="46">
        <v>28</v>
      </c>
      <c r="D783" s="47">
        <v>0.34</v>
      </c>
      <c r="F783" s="37" t="str">
        <f>'2025 Decline Rates Vertical'!$G783&amp;" "&amp;'2025 Decline Rates Vertical'!$H783</f>
        <v>21 68</v>
      </c>
      <c r="G783" s="45">
        <v>21</v>
      </c>
      <c r="H783" s="47">
        <v>68</v>
      </c>
      <c r="I783" s="47">
        <v>0.22</v>
      </c>
      <c r="J783" s="48"/>
      <c r="K783" s="45" t="str">
        <f>Table13[[#This Row],[JUR]]&amp;" "&amp;Table13[[#This Row],[FORMATION]]</f>
        <v>21 68</v>
      </c>
      <c r="L783" s="45">
        <v>21</v>
      </c>
      <c r="M783" s="47">
        <v>68</v>
      </c>
      <c r="N783" s="47">
        <v>0.14000000000000001</v>
      </c>
    </row>
    <row r="784" spans="1:14">
      <c r="A784" s="34" t="str">
        <f>'2025 Decline Rates Vertical'!$B784&amp;" "&amp;'2025 Decline Rates Vertical'!$C784</f>
        <v>31 29</v>
      </c>
      <c r="B784" s="49">
        <v>31</v>
      </c>
      <c r="C784" s="50">
        <v>29</v>
      </c>
      <c r="D784" s="51">
        <v>0.28000000000000003</v>
      </c>
      <c r="F784" s="37" t="str">
        <f>'2025 Decline Rates Vertical'!$G784&amp;" "&amp;'2025 Decline Rates Vertical'!$H784</f>
        <v>24 68</v>
      </c>
      <c r="G784" s="49">
        <v>24</v>
      </c>
      <c r="H784" s="51">
        <v>68</v>
      </c>
      <c r="I784" s="51">
        <v>0.22</v>
      </c>
      <c r="J784" s="44"/>
      <c r="K784" s="49" t="str">
        <f>Table13[[#This Row],[JUR]]&amp;" "&amp;Table13[[#This Row],[FORMATION]]</f>
        <v>24 68</v>
      </c>
      <c r="L784" s="49">
        <v>24</v>
      </c>
      <c r="M784" s="51">
        <v>68</v>
      </c>
      <c r="N784" s="51">
        <v>0.14000000000000001</v>
      </c>
    </row>
    <row r="785" spans="1:14">
      <c r="A785" s="34" t="str">
        <f>'2025 Decline Rates Vertical'!$B785&amp;" "&amp;'2025 Decline Rates Vertical'!$C785</f>
        <v>31 33</v>
      </c>
      <c r="B785" s="45">
        <v>31</v>
      </c>
      <c r="C785" s="46">
        <v>33</v>
      </c>
      <c r="D785" s="47">
        <v>0.34</v>
      </c>
      <c r="F785" s="37" t="str">
        <f>'2025 Decline Rates Vertical'!$G785&amp;" "&amp;'2025 Decline Rates Vertical'!$H785</f>
        <v>31 68</v>
      </c>
      <c r="G785" s="45">
        <v>31</v>
      </c>
      <c r="H785" s="47">
        <v>68</v>
      </c>
      <c r="I785" s="47">
        <v>0.22</v>
      </c>
      <c r="J785" s="48"/>
      <c r="K785" s="45" t="str">
        <f>Table13[[#This Row],[JUR]]&amp;" "&amp;Table13[[#This Row],[FORMATION]]</f>
        <v>31 68</v>
      </c>
      <c r="L785" s="45">
        <v>31</v>
      </c>
      <c r="M785" s="47">
        <v>68</v>
      </c>
      <c r="N785" s="47">
        <v>0.14000000000000001</v>
      </c>
    </row>
    <row r="786" spans="1:14">
      <c r="A786" s="34" t="str">
        <f>'2025 Decline Rates Vertical'!$B786&amp;" "&amp;'2025 Decline Rates Vertical'!$C786</f>
        <v>31 34</v>
      </c>
      <c r="B786" s="49">
        <v>31</v>
      </c>
      <c r="C786" s="50">
        <v>34</v>
      </c>
      <c r="D786" s="51">
        <v>0.42</v>
      </c>
      <c r="F786" s="37" t="str">
        <f>'2025 Decline Rates Vertical'!$G786&amp;" "&amp;'2025 Decline Rates Vertical'!$H786</f>
        <v>46 68</v>
      </c>
      <c r="G786" s="49">
        <v>46</v>
      </c>
      <c r="H786" s="51">
        <v>68</v>
      </c>
      <c r="I786" s="51">
        <v>0.22</v>
      </c>
      <c r="J786" s="44"/>
      <c r="K786" s="49" t="str">
        <f>Table13[[#This Row],[JUR]]&amp;" "&amp;Table13[[#This Row],[FORMATION]]</f>
        <v>46 68</v>
      </c>
      <c r="L786" s="49">
        <v>46</v>
      </c>
      <c r="M786" s="51">
        <v>68</v>
      </c>
      <c r="N786" s="51">
        <v>0.14000000000000001</v>
      </c>
    </row>
    <row r="787" spans="1:14">
      <c r="A787" s="34" t="str">
        <f>'2025 Decline Rates Vertical'!$B787&amp;" "&amp;'2025 Decline Rates Vertical'!$C787</f>
        <v>31 37</v>
      </c>
      <c r="B787" s="45">
        <v>31</v>
      </c>
      <c r="C787" s="46">
        <v>37</v>
      </c>
      <c r="D787" s="47">
        <v>0.49</v>
      </c>
      <c r="F787" s="37" t="str">
        <f>'2025 Decline Rates Vertical'!$G787&amp;" "&amp;'2025 Decline Rates Vertical'!$H787</f>
        <v>49 68</v>
      </c>
      <c r="G787" s="45">
        <v>49</v>
      </c>
      <c r="H787" s="47">
        <v>68</v>
      </c>
      <c r="I787" s="47">
        <v>0.22</v>
      </c>
      <c r="J787" s="48"/>
      <c r="K787" s="45" t="str">
        <f>Table13[[#This Row],[JUR]]&amp;" "&amp;Table13[[#This Row],[FORMATION]]</f>
        <v>49 68</v>
      </c>
      <c r="L787" s="45">
        <v>49</v>
      </c>
      <c r="M787" s="47">
        <v>68</v>
      </c>
      <c r="N787" s="47">
        <v>0.14000000000000001</v>
      </c>
    </row>
    <row r="788" spans="1:14">
      <c r="A788" s="34" t="str">
        <f>'2025 Decline Rates Vertical'!$B788&amp;" "&amp;'2025 Decline Rates Vertical'!$C788</f>
        <v>31 38</v>
      </c>
      <c r="B788" s="49">
        <v>31</v>
      </c>
      <c r="C788" s="50">
        <v>38</v>
      </c>
      <c r="D788" s="51">
        <v>0.38</v>
      </c>
      <c r="F788" s="37" t="str">
        <f>'2025 Decline Rates Vertical'!$G788&amp;" "&amp;'2025 Decline Rates Vertical'!$H788</f>
        <v>1 69</v>
      </c>
      <c r="G788" s="49">
        <v>1</v>
      </c>
      <c r="H788" s="51">
        <v>69</v>
      </c>
      <c r="I788" s="51">
        <v>0.2</v>
      </c>
      <c r="J788" s="44"/>
      <c r="K788" s="49" t="str">
        <f>Table13[[#This Row],[JUR]]&amp;" "&amp;Table13[[#This Row],[FORMATION]]</f>
        <v>1 69</v>
      </c>
      <c r="L788" s="49">
        <v>1</v>
      </c>
      <c r="M788" s="51">
        <v>69</v>
      </c>
      <c r="N788" s="51">
        <v>0.13</v>
      </c>
    </row>
    <row r="789" spans="1:14">
      <c r="A789" s="34" t="str">
        <f>'2025 Decline Rates Vertical'!$B789&amp;" "&amp;'2025 Decline Rates Vertical'!$C789</f>
        <v>31 40</v>
      </c>
      <c r="B789" s="45">
        <v>31</v>
      </c>
      <c r="C789" s="46">
        <v>40</v>
      </c>
      <c r="D789" s="47">
        <v>0.46</v>
      </c>
      <c r="F789" s="37" t="str">
        <f>'2025 Decline Rates Vertical'!$G789&amp;" "&amp;'2025 Decline Rates Vertical'!$H789</f>
        <v>9 69</v>
      </c>
      <c r="G789" s="45">
        <v>9</v>
      </c>
      <c r="H789" s="47">
        <v>69</v>
      </c>
      <c r="I789" s="47">
        <v>0.2</v>
      </c>
      <c r="J789" s="48"/>
      <c r="K789" s="45" t="str">
        <f>Table13[[#This Row],[JUR]]&amp;" "&amp;Table13[[#This Row],[FORMATION]]</f>
        <v>9 69</v>
      </c>
      <c r="L789" s="45">
        <v>9</v>
      </c>
      <c r="M789" s="47">
        <v>69</v>
      </c>
      <c r="N789" s="47">
        <v>0.13</v>
      </c>
    </row>
    <row r="790" spans="1:14">
      <c r="A790" s="34" t="str">
        <f>'2025 Decline Rates Vertical'!$B790&amp;" "&amp;'2025 Decline Rates Vertical'!$C790</f>
        <v>31 50</v>
      </c>
      <c r="B790" s="49">
        <v>31</v>
      </c>
      <c r="C790" s="50">
        <v>50</v>
      </c>
      <c r="D790" s="51">
        <v>0.28000000000000003</v>
      </c>
      <c r="F790" s="37" t="str">
        <f>'2025 Decline Rates Vertical'!$G790&amp;" "&amp;'2025 Decline Rates Vertical'!$H790</f>
        <v>11 69</v>
      </c>
      <c r="G790" s="49">
        <v>11</v>
      </c>
      <c r="H790" s="51">
        <v>69</v>
      </c>
      <c r="I790" s="51">
        <v>0.2</v>
      </c>
      <c r="J790" s="44"/>
      <c r="K790" s="49" t="str">
        <f>Table13[[#This Row],[JUR]]&amp;" "&amp;Table13[[#This Row],[FORMATION]]</f>
        <v>11 69</v>
      </c>
      <c r="L790" s="49">
        <v>11</v>
      </c>
      <c r="M790" s="51">
        <v>69</v>
      </c>
      <c r="N790" s="51">
        <v>0.13</v>
      </c>
    </row>
    <row r="791" spans="1:14">
      <c r="A791" s="34" t="str">
        <f>'2025 Decline Rates Vertical'!$B791&amp;" "&amp;'2025 Decline Rates Vertical'!$C791</f>
        <v>31 57</v>
      </c>
      <c r="B791" s="45">
        <v>31</v>
      </c>
      <c r="C791" s="46">
        <v>57</v>
      </c>
      <c r="D791" s="47">
        <v>0.39</v>
      </c>
      <c r="F791" s="37" t="str">
        <f>'2025 Decline Rates Vertical'!$G791&amp;" "&amp;'2025 Decline Rates Vertical'!$H791</f>
        <v>17 69</v>
      </c>
      <c r="G791" s="45">
        <v>17</v>
      </c>
      <c r="H791" s="47">
        <v>69</v>
      </c>
      <c r="I791" s="47">
        <v>0.2</v>
      </c>
      <c r="J791" s="48"/>
      <c r="K791" s="45" t="str">
        <f>Table13[[#This Row],[JUR]]&amp;" "&amp;Table13[[#This Row],[FORMATION]]</f>
        <v>17 69</v>
      </c>
      <c r="L791" s="45">
        <v>17</v>
      </c>
      <c r="M791" s="47">
        <v>69</v>
      </c>
      <c r="N791" s="47">
        <v>0.13</v>
      </c>
    </row>
    <row r="792" spans="1:14">
      <c r="A792" s="34" t="str">
        <f>'2025 Decline Rates Vertical'!$B792&amp;" "&amp;'2025 Decline Rates Vertical'!$C792</f>
        <v>31 58</v>
      </c>
      <c r="B792" s="49">
        <v>31</v>
      </c>
      <c r="C792" s="50">
        <v>58</v>
      </c>
      <c r="D792" s="51">
        <v>0.35</v>
      </c>
      <c r="F792" s="37" t="str">
        <f>'2025 Decline Rates Vertical'!$G792&amp;" "&amp;'2025 Decline Rates Vertical'!$H792</f>
        <v>21 69</v>
      </c>
      <c r="G792" s="49">
        <v>21</v>
      </c>
      <c r="H792" s="51">
        <v>69</v>
      </c>
      <c r="I792" s="51">
        <v>0.2</v>
      </c>
      <c r="J792" s="44"/>
      <c r="K792" s="49" t="str">
        <f>Table13[[#This Row],[JUR]]&amp;" "&amp;Table13[[#This Row],[FORMATION]]</f>
        <v>21 69</v>
      </c>
      <c r="L792" s="49">
        <v>21</v>
      </c>
      <c r="M792" s="51">
        <v>69</v>
      </c>
      <c r="N792" s="51">
        <v>0.13</v>
      </c>
    </row>
    <row r="793" spans="1:14">
      <c r="A793" s="34" t="str">
        <f>'2025 Decline Rates Vertical'!$B793&amp;" "&amp;'2025 Decline Rates Vertical'!$C793</f>
        <v>31 59</v>
      </c>
      <c r="B793" s="45">
        <v>31</v>
      </c>
      <c r="C793" s="46">
        <v>59</v>
      </c>
      <c r="D793" s="47">
        <v>0.39</v>
      </c>
      <c r="F793" s="37" t="str">
        <f>'2025 Decline Rates Vertical'!$G793&amp;" "&amp;'2025 Decline Rates Vertical'!$H793</f>
        <v>24 69</v>
      </c>
      <c r="G793" s="45">
        <v>24</v>
      </c>
      <c r="H793" s="47">
        <v>69</v>
      </c>
      <c r="I793" s="47">
        <v>0.2</v>
      </c>
      <c r="J793" s="48"/>
      <c r="K793" s="45" t="str">
        <f>Table13[[#This Row],[JUR]]&amp;" "&amp;Table13[[#This Row],[FORMATION]]</f>
        <v>24 69</v>
      </c>
      <c r="L793" s="45">
        <v>24</v>
      </c>
      <c r="M793" s="47">
        <v>69</v>
      </c>
      <c r="N793" s="47">
        <v>0.13</v>
      </c>
    </row>
    <row r="794" spans="1:14">
      <c r="A794" s="34" t="str">
        <f>'2025 Decline Rates Vertical'!$B794&amp;" "&amp;'2025 Decline Rates Vertical'!$C794</f>
        <v>31 60</v>
      </c>
      <c r="B794" s="49">
        <v>31</v>
      </c>
      <c r="C794" s="50">
        <v>60</v>
      </c>
      <c r="D794" s="51">
        <v>0.39</v>
      </c>
      <c r="F794" s="37" t="str">
        <f>'2025 Decline Rates Vertical'!$G794&amp;" "&amp;'2025 Decline Rates Vertical'!$H794</f>
        <v>31 69</v>
      </c>
      <c r="G794" s="49">
        <v>31</v>
      </c>
      <c r="H794" s="51">
        <v>69</v>
      </c>
      <c r="I794" s="51">
        <v>0.2</v>
      </c>
      <c r="J794" s="44"/>
      <c r="K794" s="49" t="str">
        <f>Table13[[#This Row],[JUR]]&amp;" "&amp;Table13[[#This Row],[FORMATION]]</f>
        <v>31 69</v>
      </c>
      <c r="L794" s="49">
        <v>31</v>
      </c>
      <c r="M794" s="51">
        <v>69</v>
      </c>
      <c r="N794" s="51">
        <v>0.13</v>
      </c>
    </row>
    <row r="795" spans="1:14">
      <c r="A795" s="34" t="str">
        <f>'2025 Decline Rates Vertical'!$B795&amp;" "&amp;'2025 Decline Rates Vertical'!$C795</f>
        <v>31 61</v>
      </c>
      <c r="B795" s="45">
        <v>31</v>
      </c>
      <c r="C795" s="46">
        <v>61</v>
      </c>
      <c r="D795" s="47">
        <v>0.35</v>
      </c>
      <c r="F795" s="37" t="str">
        <f>'2025 Decline Rates Vertical'!$G795&amp;" "&amp;'2025 Decline Rates Vertical'!$H795</f>
        <v>46 69</v>
      </c>
      <c r="G795" s="45">
        <v>46</v>
      </c>
      <c r="H795" s="47">
        <v>69</v>
      </c>
      <c r="I795" s="47">
        <v>0.2</v>
      </c>
      <c r="J795" s="48"/>
      <c r="K795" s="45" t="str">
        <f>Table13[[#This Row],[JUR]]&amp;" "&amp;Table13[[#This Row],[FORMATION]]</f>
        <v>46 69</v>
      </c>
      <c r="L795" s="45">
        <v>46</v>
      </c>
      <c r="M795" s="47">
        <v>69</v>
      </c>
      <c r="N795" s="47">
        <v>0.13</v>
      </c>
    </row>
    <row r="796" spans="1:14">
      <c r="A796" s="34" t="str">
        <f>'2025 Decline Rates Vertical'!$B796&amp;" "&amp;'2025 Decline Rates Vertical'!$C796</f>
        <v>31 62</v>
      </c>
      <c r="B796" s="49">
        <v>31</v>
      </c>
      <c r="C796" s="50">
        <v>62</v>
      </c>
      <c r="D796" s="51">
        <v>0.28000000000000003</v>
      </c>
      <c r="F796" s="37" t="str">
        <f>'2025 Decline Rates Vertical'!$G796&amp;" "&amp;'2025 Decline Rates Vertical'!$H796</f>
        <v>49 69</v>
      </c>
      <c r="G796" s="49">
        <v>49</v>
      </c>
      <c r="H796" s="51">
        <v>69</v>
      </c>
      <c r="I796" s="51">
        <v>0.2</v>
      </c>
      <c r="J796" s="44"/>
      <c r="K796" s="49" t="str">
        <f>Table13[[#This Row],[JUR]]&amp;" "&amp;Table13[[#This Row],[FORMATION]]</f>
        <v>49 69</v>
      </c>
      <c r="L796" s="49">
        <v>49</v>
      </c>
      <c r="M796" s="51">
        <v>69</v>
      </c>
      <c r="N796" s="51">
        <v>0.13</v>
      </c>
    </row>
    <row r="797" spans="1:14">
      <c r="A797" s="34" t="str">
        <f>'2025 Decline Rates Vertical'!$B797&amp;" "&amp;'2025 Decline Rates Vertical'!$C797</f>
        <v>31 63</v>
      </c>
      <c r="B797" s="45">
        <v>31</v>
      </c>
      <c r="C797" s="46">
        <v>63</v>
      </c>
      <c r="D797" s="47">
        <v>0.3</v>
      </c>
      <c r="F797" s="37" t="str">
        <f>'2025 Decline Rates Vertical'!$G797&amp;" "&amp;'2025 Decline Rates Vertical'!$H797</f>
        <v>1 70</v>
      </c>
      <c r="G797" s="45">
        <v>1</v>
      </c>
      <c r="H797" s="47">
        <v>70</v>
      </c>
      <c r="I797" s="47">
        <v>0.22</v>
      </c>
      <c r="J797" s="48"/>
      <c r="K797" s="45" t="str">
        <f>Table13[[#This Row],[JUR]]&amp;" "&amp;Table13[[#This Row],[FORMATION]]</f>
        <v>1 70</v>
      </c>
      <c r="L797" s="45">
        <v>1</v>
      </c>
      <c r="M797" s="47">
        <v>70</v>
      </c>
      <c r="N797" s="47">
        <v>0.15</v>
      </c>
    </row>
    <row r="798" spans="1:14">
      <c r="A798" s="34" t="str">
        <f>'2025 Decline Rates Vertical'!$B798&amp;" "&amp;'2025 Decline Rates Vertical'!$C798</f>
        <v>31 64</v>
      </c>
      <c r="B798" s="49">
        <v>31</v>
      </c>
      <c r="C798" s="50">
        <v>64</v>
      </c>
      <c r="D798" s="51">
        <v>0.28000000000000003</v>
      </c>
      <c r="F798" s="37" t="str">
        <f>'2025 Decline Rates Vertical'!$G798&amp;" "&amp;'2025 Decline Rates Vertical'!$H798</f>
        <v>9 70</v>
      </c>
      <c r="G798" s="49">
        <v>9</v>
      </c>
      <c r="H798" s="51">
        <v>70</v>
      </c>
      <c r="I798" s="51">
        <v>0.22</v>
      </c>
      <c r="J798" s="44"/>
      <c r="K798" s="49" t="str">
        <f>Table13[[#This Row],[JUR]]&amp;" "&amp;Table13[[#This Row],[FORMATION]]</f>
        <v>9 70</v>
      </c>
      <c r="L798" s="49">
        <v>9</v>
      </c>
      <c r="M798" s="51">
        <v>70</v>
      </c>
      <c r="N798" s="51">
        <v>0.15</v>
      </c>
    </row>
    <row r="799" spans="1:14">
      <c r="A799" s="34" t="str">
        <f>'2025 Decline Rates Vertical'!$B799&amp;" "&amp;'2025 Decline Rates Vertical'!$C799</f>
        <v>31 65</v>
      </c>
      <c r="B799" s="45">
        <v>31</v>
      </c>
      <c r="C799" s="46">
        <v>65</v>
      </c>
      <c r="D799" s="47">
        <v>0.37</v>
      </c>
      <c r="F799" s="37" t="str">
        <f>'2025 Decline Rates Vertical'!$G799&amp;" "&amp;'2025 Decline Rates Vertical'!$H799</f>
        <v>11 70</v>
      </c>
      <c r="G799" s="45">
        <v>11</v>
      </c>
      <c r="H799" s="47">
        <v>70</v>
      </c>
      <c r="I799" s="47">
        <v>0.22</v>
      </c>
      <c r="J799" s="48"/>
      <c r="K799" s="45" t="str">
        <f>Table13[[#This Row],[JUR]]&amp;" "&amp;Table13[[#This Row],[FORMATION]]</f>
        <v>11 70</v>
      </c>
      <c r="L799" s="45">
        <v>11</v>
      </c>
      <c r="M799" s="47">
        <v>70</v>
      </c>
      <c r="N799" s="47">
        <v>0.15</v>
      </c>
    </row>
    <row r="800" spans="1:14">
      <c r="A800" s="34" t="str">
        <f>'2025 Decline Rates Vertical'!$B800&amp;" "&amp;'2025 Decline Rates Vertical'!$C800</f>
        <v>31 66</v>
      </c>
      <c r="B800" s="49">
        <v>31</v>
      </c>
      <c r="C800" s="50">
        <v>66</v>
      </c>
      <c r="D800" s="51">
        <v>0.28999999999999998</v>
      </c>
      <c r="F800" s="37" t="str">
        <f>'2025 Decline Rates Vertical'!$G800&amp;" "&amp;'2025 Decline Rates Vertical'!$H800</f>
        <v>17 70</v>
      </c>
      <c r="G800" s="49">
        <v>17</v>
      </c>
      <c r="H800" s="51">
        <v>70</v>
      </c>
      <c r="I800" s="51">
        <v>0.22</v>
      </c>
      <c r="J800" s="44"/>
      <c r="K800" s="49" t="str">
        <f>Table13[[#This Row],[JUR]]&amp;" "&amp;Table13[[#This Row],[FORMATION]]</f>
        <v>17 70</v>
      </c>
      <c r="L800" s="49">
        <v>17</v>
      </c>
      <c r="M800" s="51">
        <v>70</v>
      </c>
      <c r="N800" s="51">
        <v>0.15</v>
      </c>
    </row>
    <row r="801" spans="1:14">
      <c r="A801" s="34" t="str">
        <f>'2025 Decline Rates Vertical'!$B801&amp;" "&amp;'2025 Decline Rates Vertical'!$C801</f>
        <v>31 67</v>
      </c>
      <c r="B801" s="45">
        <v>31</v>
      </c>
      <c r="C801" s="46">
        <v>67</v>
      </c>
      <c r="D801" s="47">
        <v>0.38</v>
      </c>
      <c r="F801" s="37" t="str">
        <f>'2025 Decline Rates Vertical'!$G801&amp;" "&amp;'2025 Decline Rates Vertical'!$H801</f>
        <v>21 70</v>
      </c>
      <c r="G801" s="45">
        <v>21</v>
      </c>
      <c r="H801" s="47">
        <v>70</v>
      </c>
      <c r="I801" s="47">
        <v>0.22</v>
      </c>
      <c r="J801" s="48"/>
      <c r="K801" s="45" t="str">
        <f>Table13[[#This Row],[JUR]]&amp;" "&amp;Table13[[#This Row],[FORMATION]]</f>
        <v>21 70</v>
      </c>
      <c r="L801" s="45">
        <v>21</v>
      </c>
      <c r="M801" s="47">
        <v>70</v>
      </c>
      <c r="N801" s="47">
        <v>0.15</v>
      </c>
    </row>
    <row r="802" spans="1:14">
      <c r="A802" s="34" t="str">
        <f>'2025 Decline Rates Vertical'!$B802&amp;" "&amp;'2025 Decline Rates Vertical'!$C802</f>
        <v>31 68</v>
      </c>
      <c r="B802" s="49">
        <v>31</v>
      </c>
      <c r="C802" s="50">
        <v>68</v>
      </c>
      <c r="D802" s="51">
        <v>0.3</v>
      </c>
      <c r="F802" s="37" t="str">
        <f>'2025 Decline Rates Vertical'!$G802&amp;" "&amp;'2025 Decline Rates Vertical'!$H802</f>
        <v>24 70</v>
      </c>
      <c r="G802" s="49">
        <v>24</v>
      </c>
      <c r="H802" s="51">
        <v>70</v>
      </c>
      <c r="I802" s="51">
        <v>0.22</v>
      </c>
      <c r="J802" s="44"/>
      <c r="K802" s="49" t="str">
        <f>Table13[[#This Row],[JUR]]&amp;" "&amp;Table13[[#This Row],[FORMATION]]</f>
        <v>24 70</v>
      </c>
      <c r="L802" s="49">
        <v>24</v>
      </c>
      <c r="M802" s="51">
        <v>70</v>
      </c>
      <c r="N802" s="51">
        <v>0.15</v>
      </c>
    </row>
    <row r="803" spans="1:14">
      <c r="A803" s="34" t="str">
        <f>'2025 Decline Rates Vertical'!$B803&amp;" "&amp;'2025 Decline Rates Vertical'!$C803</f>
        <v>31 69</v>
      </c>
      <c r="B803" s="45">
        <v>31</v>
      </c>
      <c r="C803" s="46">
        <v>69</v>
      </c>
      <c r="D803" s="47">
        <v>0.42</v>
      </c>
      <c r="F803" s="37" t="str">
        <f>'2025 Decline Rates Vertical'!$G803&amp;" "&amp;'2025 Decline Rates Vertical'!$H803</f>
        <v>31 70</v>
      </c>
      <c r="G803" s="45">
        <v>31</v>
      </c>
      <c r="H803" s="47">
        <v>70</v>
      </c>
      <c r="I803" s="47">
        <v>0.22</v>
      </c>
      <c r="J803" s="48"/>
      <c r="K803" s="45" t="str">
        <f>Table13[[#This Row],[JUR]]&amp;" "&amp;Table13[[#This Row],[FORMATION]]</f>
        <v>31 70</v>
      </c>
      <c r="L803" s="45">
        <v>31</v>
      </c>
      <c r="M803" s="47">
        <v>70</v>
      </c>
      <c r="N803" s="47">
        <v>0.15</v>
      </c>
    </row>
    <row r="804" spans="1:14">
      <c r="A804" s="34" t="str">
        <f>'2025 Decline Rates Vertical'!$B804&amp;" "&amp;'2025 Decline Rates Vertical'!$C804</f>
        <v>31 70</v>
      </c>
      <c r="B804" s="49">
        <v>31</v>
      </c>
      <c r="C804" s="50">
        <v>70</v>
      </c>
      <c r="D804" s="51">
        <v>0.4</v>
      </c>
      <c r="F804" s="37" t="str">
        <f>'2025 Decline Rates Vertical'!$G804&amp;" "&amp;'2025 Decline Rates Vertical'!$H804</f>
        <v>46 70</v>
      </c>
      <c r="G804" s="49">
        <v>46</v>
      </c>
      <c r="H804" s="51">
        <v>70</v>
      </c>
      <c r="I804" s="51">
        <v>0.22</v>
      </c>
      <c r="J804" s="44"/>
      <c r="K804" s="49" t="str">
        <f>Table13[[#This Row],[JUR]]&amp;" "&amp;Table13[[#This Row],[FORMATION]]</f>
        <v>46 70</v>
      </c>
      <c r="L804" s="49">
        <v>46</v>
      </c>
      <c r="M804" s="51">
        <v>70</v>
      </c>
      <c r="N804" s="51">
        <v>0.15</v>
      </c>
    </row>
    <row r="805" spans="1:14">
      <c r="A805" s="34" t="str">
        <f>'2025 Decline Rates Vertical'!$B805&amp;" "&amp;'2025 Decline Rates Vertical'!$C805</f>
        <v>31 71</v>
      </c>
      <c r="B805" s="45">
        <v>31</v>
      </c>
      <c r="C805" s="46">
        <v>71</v>
      </c>
      <c r="D805" s="47">
        <v>0.24</v>
      </c>
      <c r="F805" s="37" t="str">
        <f>'2025 Decline Rates Vertical'!$G805&amp;" "&amp;'2025 Decline Rates Vertical'!$H805</f>
        <v>49 70</v>
      </c>
      <c r="G805" s="45">
        <v>49</v>
      </c>
      <c r="H805" s="47">
        <v>70</v>
      </c>
      <c r="I805" s="47">
        <v>0.22</v>
      </c>
      <c r="J805" s="48"/>
      <c r="K805" s="45" t="str">
        <f>Table13[[#This Row],[JUR]]&amp;" "&amp;Table13[[#This Row],[FORMATION]]</f>
        <v>49 70</v>
      </c>
      <c r="L805" s="45">
        <v>49</v>
      </c>
      <c r="M805" s="47">
        <v>70</v>
      </c>
      <c r="N805" s="47">
        <v>0.15</v>
      </c>
    </row>
    <row r="806" spans="1:14">
      <c r="A806" s="34" t="str">
        <f>'2025 Decline Rates Vertical'!$B806&amp;" "&amp;'2025 Decline Rates Vertical'!$C806</f>
        <v>31 72</v>
      </c>
      <c r="B806" s="49">
        <v>31</v>
      </c>
      <c r="C806" s="50">
        <v>72</v>
      </c>
      <c r="D806" s="51">
        <v>0.42</v>
      </c>
      <c r="F806" s="37" t="str">
        <f>'2025 Decline Rates Vertical'!$G806&amp;" "&amp;'2025 Decline Rates Vertical'!$H806</f>
        <v>1 71</v>
      </c>
      <c r="G806" s="49">
        <v>1</v>
      </c>
      <c r="H806" s="51">
        <v>71</v>
      </c>
      <c r="I806" s="51">
        <v>0.24</v>
      </c>
      <c r="J806" s="44"/>
      <c r="K806" s="49" t="str">
        <f>Table13[[#This Row],[JUR]]&amp;" "&amp;Table13[[#This Row],[FORMATION]]</f>
        <v>1 71</v>
      </c>
      <c r="L806" s="49">
        <v>1</v>
      </c>
      <c r="M806" s="51">
        <v>71</v>
      </c>
      <c r="N806" s="51">
        <v>0.03</v>
      </c>
    </row>
    <row r="807" spans="1:14">
      <c r="A807" s="34" t="str">
        <f>'2025 Decline Rates Vertical'!$B807&amp;" "&amp;'2025 Decline Rates Vertical'!$C807</f>
        <v>31 73</v>
      </c>
      <c r="B807" s="45">
        <v>31</v>
      </c>
      <c r="C807" s="46">
        <v>73</v>
      </c>
      <c r="D807" s="47">
        <v>0.38</v>
      </c>
      <c r="F807" s="37" t="str">
        <f>'2025 Decline Rates Vertical'!$G807&amp;" "&amp;'2025 Decline Rates Vertical'!$H807</f>
        <v>9 71</v>
      </c>
      <c r="G807" s="45">
        <v>9</v>
      </c>
      <c r="H807" s="47">
        <v>71</v>
      </c>
      <c r="I807" s="47">
        <v>0.24</v>
      </c>
      <c r="J807" s="48"/>
      <c r="K807" s="45" t="str">
        <f>Table13[[#This Row],[JUR]]&amp;" "&amp;Table13[[#This Row],[FORMATION]]</f>
        <v>9 71</v>
      </c>
      <c r="L807" s="45">
        <v>9</v>
      </c>
      <c r="M807" s="47">
        <v>71</v>
      </c>
      <c r="N807" s="47">
        <v>0.03</v>
      </c>
    </row>
    <row r="808" spans="1:14">
      <c r="A808" s="34" t="str">
        <f>'2025 Decline Rates Vertical'!$B808&amp;" "&amp;'2025 Decline Rates Vertical'!$C808</f>
        <v>31 74</v>
      </c>
      <c r="B808" s="49">
        <v>31</v>
      </c>
      <c r="C808" s="50">
        <v>74</v>
      </c>
      <c r="D808" s="51">
        <v>0.43</v>
      </c>
      <c r="F808" s="37" t="str">
        <f>'2025 Decline Rates Vertical'!$G808&amp;" "&amp;'2025 Decline Rates Vertical'!$H808</f>
        <v>11 71</v>
      </c>
      <c r="G808" s="49">
        <v>11</v>
      </c>
      <c r="H808" s="51">
        <v>71</v>
      </c>
      <c r="I808" s="51">
        <v>0.24</v>
      </c>
      <c r="J808" s="44"/>
      <c r="K808" s="49" t="str">
        <f>Table13[[#This Row],[JUR]]&amp;" "&amp;Table13[[#This Row],[FORMATION]]</f>
        <v>11 71</v>
      </c>
      <c r="L808" s="49">
        <v>11</v>
      </c>
      <c r="M808" s="51">
        <v>71</v>
      </c>
      <c r="N808" s="51">
        <v>0.03</v>
      </c>
    </row>
    <row r="809" spans="1:14">
      <c r="A809" s="34" t="str">
        <f>'2025 Decline Rates Vertical'!$B809&amp;" "&amp;'2025 Decline Rates Vertical'!$C809</f>
        <v>31 75</v>
      </c>
      <c r="B809" s="45">
        <v>31</v>
      </c>
      <c r="C809" s="46">
        <v>75</v>
      </c>
      <c r="D809" s="47">
        <v>0.6</v>
      </c>
      <c r="F809" s="37" t="str">
        <f>'2025 Decline Rates Vertical'!$G809&amp;" "&amp;'2025 Decline Rates Vertical'!$H809</f>
        <v>17 71</v>
      </c>
      <c r="G809" s="45">
        <v>17</v>
      </c>
      <c r="H809" s="47">
        <v>71</v>
      </c>
      <c r="I809" s="47">
        <v>0.24</v>
      </c>
      <c r="J809" s="48"/>
      <c r="K809" s="45" t="str">
        <f>Table13[[#This Row],[JUR]]&amp;" "&amp;Table13[[#This Row],[FORMATION]]</f>
        <v>17 71</v>
      </c>
      <c r="L809" s="45">
        <v>17</v>
      </c>
      <c r="M809" s="47">
        <v>71</v>
      </c>
      <c r="N809" s="47">
        <v>0.03</v>
      </c>
    </row>
    <row r="810" spans="1:14">
      <c r="A810" s="34" t="str">
        <f>'2025 Decline Rates Vertical'!$B810&amp;" "&amp;'2025 Decline Rates Vertical'!$C810</f>
        <v>31 76</v>
      </c>
      <c r="B810" s="49">
        <v>31</v>
      </c>
      <c r="C810" s="50">
        <v>76</v>
      </c>
      <c r="D810" s="51">
        <v>0.46</v>
      </c>
      <c r="F810" s="37" t="str">
        <f>'2025 Decline Rates Vertical'!$G810&amp;" "&amp;'2025 Decline Rates Vertical'!$H810</f>
        <v>21 71</v>
      </c>
      <c r="G810" s="49">
        <v>21</v>
      </c>
      <c r="H810" s="51">
        <v>71</v>
      </c>
      <c r="I810" s="51">
        <v>0.24</v>
      </c>
      <c r="J810" s="44"/>
      <c r="K810" s="49" t="str">
        <f>Table13[[#This Row],[JUR]]&amp;" "&amp;Table13[[#This Row],[FORMATION]]</f>
        <v>21 71</v>
      </c>
      <c r="L810" s="49">
        <v>21</v>
      </c>
      <c r="M810" s="51">
        <v>71</v>
      </c>
      <c r="N810" s="51">
        <v>0.03</v>
      </c>
    </row>
    <row r="811" spans="1:14">
      <c r="A811" s="34" t="str">
        <f>'2025 Decline Rates Vertical'!$B811&amp;" "&amp;'2025 Decline Rates Vertical'!$C811</f>
        <v>31 77</v>
      </c>
      <c r="B811" s="45">
        <v>31</v>
      </c>
      <c r="C811" s="46">
        <v>77</v>
      </c>
      <c r="D811" s="47">
        <v>0.35</v>
      </c>
      <c r="F811" s="37" t="str">
        <f>'2025 Decline Rates Vertical'!$G811&amp;" "&amp;'2025 Decline Rates Vertical'!$H811</f>
        <v>24 71</v>
      </c>
      <c r="G811" s="45">
        <v>24</v>
      </c>
      <c r="H811" s="47">
        <v>71</v>
      </c>
      <c r="I811" s="47">
        <v>0.24</v>
      </c>
      <c r="J811" s="48"/>
      <c r="K811" s="45" t="str">
        <f>Table13[[#This Row],[JUR]]&amp;" "&amp;Table13[[#This Row],[FORMATION]]</f>
        <v>24 71</v>
      </c>
      <c r="L811" s="45">
        <v>24</v>
      </c>
      <c r="M811" s="47">
        <v>71</v>
      </c>
      <c r="N811" s="47">
        <v>0.03</v>
      </c>
    </row>
    <row r="812" spans="1:14">
      <c r="A812" s="34" t="str">
        <f>'2025 Decline Rates Vertical'!$B812&amp;" "&amp;'2025 Decline Rates Vertical'!$C812</f>
        <v>31 78</v>
      </c>
      <c r="B812" s="49">
        <v>31</v>
      </c>
      <c r="C812" s="50">
        <v>78</v>
      </c>
      <c r="D812" s="51">
        <v>0.45</v>
      </c>
      <c r="F812" s="37" t="str">
        <f>'2025 Decline Rates Vertical'!$G812&amp;" "&amp;'2025 Decline Rates Vertical'!$H812</f>
        <v>31 71</v>
      </c>
      <c r="G812" s="49">
        <v>31</v>
      </c>
      <c r="H812" s="51">
        <v>71</v>
      </c>
      <c r="I812" s="51">
        <v>0.24</v>
      </c>
      <c r="J812" s="44"/>
      <c r="K812" s="49" t="str">
        <f>Table13[[#This Row],[JUR]]&amp;" "&amp;Table13[[#This Row],[FORMATION]]</f>
        <v>31 71</v>
      </c>
      <c r="L812" s="49">
        <v>31</v>
      </c>
      <c r="M812" s="51">
        <v>71</v>
      </c>
      <c r="N812" s="51">
        <v>0.03</v>
      </c>
    </row>
    <row r="813" spans="1:14">
      <c r="A813" s="34" t="str">
        <f>'2025 Decline Rates Vertical'!$B813&amp;" "&amp;'2025 Decline Rates Vertical'!$C813</f>
        <v>31 79</v>
      </c>
      <c r="B813" s="45">
        <v>31</v>
      </c>
      <c r="C813" s="46">
        <v>79</v>
      </c>
      <c r="D813" s="47">
        <v>0.44</v>
      </c>
      <c r="F813" s="37" t="str">
        <f>'2025 Decline Rates Vertical'!$G813&amp;" "&amp;'2025 Decline Rates Vertical'!$H813</f>
        <v>46 71</v>
      </c>
      <c r="G813" s="45">
        <v>46</v>
      </c>
      <c r="H813" s="47">
        <v>71</v>
      </c>
      <c r="I813" s="47">
        <v>0.24</v>
      </c>
      <c r="J813" s="48"/>
      <c r="K813" s="45" t="str">
        <f>Table13[[#This Row],[JUR]]&amp;" "&amp;Table13[[#This Row],[FORMATION]]</f>
        <v>46 71</v>
      </c>
      <c r="L813" s="45">
        <v>46</v>
      </c>
      <c r="M813" s="47">
        <v>71</v>
      </c>
      <c r="N813" s="47">
        <v>0.03</v>
      </c>
    </row>
    <row r="814" spans="1:14">
      <c r="A814" s="34" t="str">
        <f>'2025 Decline Rates Vertical'!$B814&amp;" "&amp;'2025 Decline Rates Vertical'!$C814</f>
        <v>31 80</v>
      </c>
      <c r="B814" s="49">
        <v>31</v>
      </c>
      <c r="C814" s="50">
        <v>80</v>
      </c>
      <c r="D814" s="51">
        <v>0.3</v>
      </c>
      <c r="F814" s="37" t="str">
        <f>'2025 Decline Rates Vertical'!$G814&amp;" "&amp;'2025 Decline Rates Vertical'!$H814</f>
        <v>49 71</v>
      </c>
      <c r="G814" s="49">
        <v>49</v>
      </c>
      <c r="H814" s="51">
        <v>71</v>
      </c>
      <c r="I814" s="51">
        <v>0.24</v>
      </c>
      <c r="J814" s="44"/>
      <c r="K814" s="49" t="str">
        <f>Table13[[#This Row],[JUR]]&amp;" "&amp;Table13[[#This Row],[FORMATION]]</f>
        <v>49 71</v>
      </c>
      <c r="L814" s="49">
        <v>49</v>
      </c>
      <c r="M814" s="51">
        <v>71</v>
      </c>
      <c r="N814" s="51">
        <v>0.03</v>
      </c>
    </row>
    <row r="815" spans="1:14">
      <c r="A815" s="34" t="str">
        <f>'2025 Decline Rates Vertical'!$B815&amp;" "&amp;'2025 Decline Rates Vertical'!$C815</f>
        <v>31 81</v>
      </c>
      <c r="B815" s="45">
        <v>31</v>
      </c>
      <c r="C815" s="46">
        <v>81</v>
      </c>
      <c r="D815" s="47">
        <v>0.39</v>
      </c>
      <c r="F815" s="37" t="str">
        <f>'2025 Decline Rates Vertical'!$G815&amp;" "&amp;'2025 Decline Rates Vertical'!$H815</f>
        <v>1 72</v>
      </c>
      <c r="G815" s="45">
        <v>1</v>
      </c>
      <c r="H815" s="47">
        <v>72</v>
      </c>
      <c r="I815" s="47">
        <v>0.22</v>
      </c>
      <c r="J815" s="48"/>
      <c r="K815" s="45" t="str">
        <f>Table13[[#This Row],[JUR]]&amp;" "&amp;Table13[[#This Row],[FORMATION]]</f>
        <v>1 72</v>
      </c>
      <c r="L815" s="45">
        <v>1</v>
      </c>
      <c r="M815" s="47">
        <v>72</v>
      </c>
      <c r="N815" s="47">
        <v>0.09</v>
      </c>
    </row>
    <row r="816" spans="1:14">
      <c r="A816" s="34" t="str">
        <f>'2025 Decline Rates Vertical'!$B816&amp;" "&amp;'2025 Decline Rates Vertical'!$C816</f>
        <v>31 82</v>
      </c>
      <c r="B816" s="49">
        <v>31</v>
      </c>
      <c r="C816" s="50">
        <v>82</v>
      </c>
      <c r="D816" s="51">
        <v>0.47</v>
      </c>
      <c r="F816" s="37" t="str">
        <f>'2025 Decline Rates Vertical'!$G816&amp;" "&amp;'2025 Decline Rates Vertical'!$H816</f>
        <v>9 72</v>
      </c>
      <c r="G816" s="49">
        <v>9</v>
      </c>
      <c r="H816" s="51">
        <v>72</v>
      </c>
      <c r="I816" s="51">
        <v>0.22</v>
      </c>
      <c r="J816" s="44"/>
      <c r="K816" s="49" t="str">
        <f>Table13[[#This Row],[JUR]]&amp;" "&amp;Table13[[#This Row],[FORMATION]]</f>
        <v>9 72</v>
      </c>
      <c r="L816" s="49">
        <v>9</v>
      </c>
      <c r="M816" s="51">
        <v>72</v>
      </c>
      <c r="N816" s="51">
        <v>0.09</v>
      </c>
    </row>
    <row r="817" spans="1:14">
      <c r="A817" s="34" t="str">
        <f>'2025 Decline Rates Vertical'!$B817&amp;" "&amp;'2025 Decline Rates Vertical'!$C817</f>
        <v>31 85</v>
      </c>
      <c r="B817" s="45">
        <v>31</v>
      </c>
      <c r="C817" s="46">
        <v>85</v>
      </c>
      <c r="D817" s="47">
        <v>0.45</v>
      </c>
      <c r="F817" s="37" t="str">
        <f>'2025 Decline Rates Vertical'!$G817&amp;" "&amp;'2025 Decline Rates Vertical'!$H817</f>
        <v>11 72</v>
      </c>
      <c r="G817" s="45">
        <v>11</v>
      </c>
      <c r="H817" s="47">
        <v>72</v>
      </c>
      <c r="I817" s="47">
        <v>0.22</v>
      </c>
      <c r="J817" s="48"/>
      <c r="K817" s="45" t="str">
        <f>Table13[[#This Row],[JUR]]&amp;" "&amp;Table13[[#This Row],[FORMATION]]</f>
        <v>11 72</v>
      </c>
      <c r="L817" s="45">
        <v>11</v>
      </c>
      <c r="M817" s="47">
        <v>72</v>
      </c>
      <c r="N817" s="47">
        <v>0.09</v>
      </c>
    </row>
    <row r="818" spans="1:14">
      <c r="A818" s="34" t="str">
        <f>'2025 Decline Rates Vertical'!$B818&amp;" "&amp;'2025 Decline Rates Vertical'!$C818</f>
        <v>31 87</v>
      </c>
      <c r="B818" s="49">
        <v>31</v>
      </c>
      <c r="C818" s="50">
        <v>87</v>
      </c>
      <c r="D818" s="51">
        <v>0.3</v>
      </c>
      <c r="F818" s="37" t="str">
        <f>'2025 Decline Rates Vertical'!$G818&amp;" "&amp;'2025 Decline Rates Vertical'!$H818</f>
        <v>17 72</v>
      </c>
      <c r="G818" s="49">
        <v>17</v>
      </c>
      <c r="H818" s="51">
        <v>72</v>
      </c>
      <c r="I818" s="51">
        <v>0.22</v>
      </c>
      <c r="J818" s="44"/>
      <c r="K818" s="49" t="str">
        <f>Table13[[#This Row],[JUR]]&amp;" "&amp;Table13[[#This Row],[FORMATION]]</f>
        <v>17 72</v>
      </c>
      <c r="L818" s="49">
        <v>17</v>
      </c>
      <c r="M818" s="51">
        <v>72</v>
      </c>
      <c r="N818" s="51">
        <v>0.09</v>
      </c>
    </row>
    <row r="819" spans="1:14">
      <c r="A819" s="34" t="str">
        <f>'2025 Decline Rates Vertical'!$B819&amp;" "&amp;'2025 Decline Rates Vertical'!$C819</f>
        <v>31 88</v>
      </c>
      <c r="B819" s="45">
        <v>31</v>
      </c>
      <c r="C819" s="46">
        <v>88</v>
      </c>
      <c r="D819" s="47">
        <v>0.28999999999999998</v>
      </c>
      <c r="F819" s="37" t="str">
        <f>'2025 Decline Rates Vertical'!$G819&amp;" "&amp;'2025 Decline Rates Vertical'!$H819</f>
        <v>21 72</v>
      </c>
      <c r="G819" s="45">
        <v>21</v>
      </c>
      <c r="H819" s="47">
        <v>72</v>
      </c>
      <c r="I819" s="47">
        <v>0.22</v>
      </c>
      <c r="J819" s="48"/>
      <c r="K819" s="45" t="str">
        <f>Table13[[#This Row],[JUR]]&amp;" "&amp;Table13[[#This Row],[FORMATION]]</f>
        <v>21 72</v>
      </c>
      <c r="L819" s="45">
        <v>21</v>
      </c>
      <c r="M819" s="47">
        <v>72</v>
      </c>
      <c r="N819" s="47">
        <v>0.09</v>
      </c>
    </row>
    <row r="820" spans="1:14">
      <c r="A820" s="34" t="str">
        <f>'2025 Decline Rates Vertical'!$B820&amp;" "&amp;'2025 Decline Rates Vertical'!$C820</f>
        <v>31 89</v>
      </c>
      <c r="B820" s="49">
        <v>31</v>
      </c>
      <c r="C820" s="50">
        <v>89</v>
      </c>
      <c r="D820" s="51">
        <v>0.25</v>
      </c>
      <c r="F820" s="37" t="str">
        <f>'2025 Decline Rates Vertical'!$G820&amp;" "&amp;'2025 Decline Rates Vertical'!$H820</f>
        <v>24 72</v>
      </c>
      <c r="G820" s="49">
        <v>24</v>
      </c>
      <c r="H820" s="51">
        <v>72</v>
      </c>
      <c r="I820" s="51">
        <v>0.22</v>
      </c>
      <c r="J820" s="44"/>
      <c r="K820" s="49" t="str">
        <f>Table13[[#This Row],[JUR]]&amp;" "&amp;Table13[[#This Row],[FORMATION]]</f>
        <v>24 72</v>
      </c>
      <c r="L820" s="49">
        <v>24</v>
      </c>
      <c r="M820" s="51">
        <v>72</v>
      </c>
      <c r="N820" s="51">
        <v>0.09</v>
      </c>
    </row>
    <row r="821" spans="1:14">
      <c r="A821" s="34" t="str">
        <f>'2025 Decline Rates Vertical'!$B821&amp;" "&amp;'2025 Decline Rates Vertical'!$C821</f>
        <v>31 90</v>
      </c>
      <c r="B821" s="45">
        <v>31</v>
      </c>
      <c r="C821" s="46">
        <v>90</v>
      </c>
      <c r="D821" s="47">
        <v>0.41</v>
      </c>
      <c r="F821" s="37" t="str">
        <f>'2025 Decline Rates Vertical'!$G821&amp;" "&amp;'2025 Decline Rates Vertical'!$H821</f>
        <v>31 72</v>
      </c>
      <c r="G821" s="45">
        <v>31</v>
      </c>
      <c r="H821" s="47">
        <v>72</v>
      </c>
      <c r="I821" s="47">
        <v>0.22</v>
      </c>
      <c r="J821" s="48"/>
      <c r="K821" s="45" t="str">
        <f>Table13[[#This Row],[JUR]]&amp;" "&amp;Table13[[#This Row],[FORMATION]]</f>
        <v>31 72</v>
      </c>
      <c r="L821" s="45">
        <v>31</v>
      </c>
      <c r="M821" s="47">
        <v>72</v>
      </c>
      <c r="N821" s="47">
        <v>0.09</v>
      </c>
    </row>
    <row r="822" spans="1:14">
      <c r="A822" s="34" t="str">
        <f>'2025 Decline Rates Vertical'!$B822&amp;" "&amp;'2025 Decline Rates Vertical'!$C822</f>
        <v>31 91</v>
      </c>
      <c r="B822" s="49">
        <v>31</v>
      </c>
      <c r="C822" s="50">
        <v>91</v>
      </c>
      <c r="D822" s="51">
        <v>0.37</v>
      </c>
      <c r="F822" s="37" t="str">
        <f>'2025 Decline Rates Vertical'!$G822&amp;" "&amp;'2025 Decline Rates Vertical'!$H822</f>
        <v>46 72</v>
      </c>
      <c r="G822" s="49">
        <v>46</v>
      </c>
      <c r="H822" s="51">
        <v>72</v>
      </c>
      <c r="I822" s="51">
        <v>0.22</v>
      </c>
      <c r="J822" s="44"/>
      <c r="K822" s="49" t="str">
        <f>Table13[[#This Row],[JUR]]&amp;" "&amp;Table13[[#This Row],[FORMATION]]</f>
        <v>46 72</v>
      </c>
      <c r="L822" s="49">
        <v>46</v>
      </c>
      <c r="M822" s="51">
        <v>72</v>
      </c>
      <c r="N822" s="51">
        <v>0.09</v>
      </c>
    </row>
    <row r="823" spans="1:14">
      <c r="A823" s="34" t="str">
        <f>'2025 Decline Rates Vertical'!$B823&amp;" "&amp;'2025 Decline Rates Vertical'!$C823</f>
        <v>31 92</v>
      </c>
      <c r="B823" s="45">
        <v>31</v>
      </c>
      <c r="C823" s="46">
        <v>92</v>
      </c>
      <c r="D823" s="47">
        <v>0.34</v>
      </c>
      <c r="F823" s="37" t="str">
        <f>'2025 Decline Rates Vertical'!$G823&amp;" "&amp;'2025 Decline Rates Vertical'!$H823</f>
        <v>49 72</v>
      </c>
      <c r="G823" s="45">
        <v>49</v>
      </c>
      <c r="H823" s="47">
        <v>72</v>
      </c>
      <c r="I823" s="47">
        <v>0.22</v>
      </c>
      <c r="J823" s="48"/>
      <c r="K823" s="45" t="str">
        <f>Table13[[#This Row],[JUR]]&amp;" "&amp;Table13[[#This Row],[FORMATION]]</f>
        <v>49 72</v>
      </c>
      <c r="L823" s="45">
        <v>49</v>
      </c>
      <c r="M823" s="47">
        <v>72</v>
      </c>
      <c r="N823" s="47">
        <v>0.09</v>
      </c>
    </row>
    <row r="824" spans="1:14">
      <c r="A824" s="34" t="str">
        <f>'2025 Decline Rates Vertical'!$B824&amp;" "&amp;'2025 Decline Rates Vertical'!$C824</f>
        <v>31 93</v>
      </c>
      <c r="B824" s="49">
        <v>31</v>
      </c>
      <c r="C824" s="50">
        <v>93</v>
      </c>
      <c r="D824" s="51">
        <v>0.42</v>
      </c>
      <c r="F824" s="37" t="str">
        <f>'2025 Decline Rates Vertical'!$G824&amp;" "&amp;'2025 Decline Rates Vertical'!$H824</f>
        <v>1 73</v>
      </c>
      <c r="G824" s="49">
        <v>1</v>
      </c>
      <c r="H824" s="51">
        <v>73</v>
      </c>
      <c r="I824" s="51">
        <v>0.2</v>
      </c>
      <c r="J824" s="44"/>
      <c r="K824" s="49" t="str">
        <f>Table13[[#This Row],[JUR]]&amp;" "&amp;Table13[[#This Row],[FORMATION]]</f>
        <v>1 73</v>
      </c>
      <c r="L824" s="49">
        <v>1</v>
      </c>
      <c r="M824" s="51">
        <v>73</v>
      </c>
      <c r="N824" s="51">
        <v>0.12</v>
      </c>
    </row>
    <row r="825" spans="1:14">
      <c r="A825" s="34" t="str">
        <f>'2025 Decline Rates Vertical'!$B825&amp;" "&amp;'2025 Decline Rates Vertical'!$C825</f>
        <v>31 94</v>
      </c>
      <c r="B825" s="45">
        <v>31</v>
      </c>
      <c r="C825" s="46">
        <v>94</v>
      </c>
      <c r="D825" s="47">
        <v>0.34</v>
      </c>
      <c r="F825" s="37" t="str">
        <f>'2025 Decline Rates Vertical'!$G825&amp;" "&amp;'2025 Decline Rates Vertical'!$H825</f>
        <v>9 73</v>
      </c>
      <c r="G825" s="45">
        <v>9</v>
      </c>
      <c r="H825" s="47">
        <v>73</v>
      </c>
      <c r="I825" s="47">
        <v>0.2</v>
      </c>
      <c r="J825" s="48"/>
      <c r="K825" s="45" t="str">
        <f>Table13[[#This Row],[JUR]]&amp;" "&amp;Table13[[#This Row],[FORMATION]]</f>
        <v>9 73</v>
      </c>
      <c r="L825" s="45">
        <v>9</v>
      </c>
      <c r="M825" s="47">
        <v>73</v>
      </c>
      <c r="N825" s="47">
        <v>0.12</v>
      </c>
    </row>
    <row r="826" spans="1:14">
      <c r="A826" s="34" t="str">
        <f>'2025 Decline Rates Vertical'!$B826&amp;" "&amp;'2025 Decline Rates Vertical'!$C826</f>
        <v>31 95</v>
      </c>
      <c r="B826" s="49">
        <v>31</v>
      </c>
      <c r="C826" s="50">
        <v>95</v>
      </c>
      <c r="D826" s="51">
        <v>0.51</v>
      </c>
      <c r="F826" s="37" t="str">
        <f>'2025 Decline Rates Vertical'!$G826&amp;" "&amp;'2025 Decline Rates Vertical'!$H826</f>
        <v>11 73</v>
      </c>
      <c r="G826" s="49">
        <v>11</v>
      </c>
      <c r="H826" s="51">
        <v>73</v>
      </c>
      <c r="I826" s="51">
        <v>0.2</v>
      </c>
      <c r="J826" s="44"/>
      <c r="K826" s="49" t="str">
        <f>Table13[[#This Row],[JUR]]&amp;" "&amp;Table13[[#This Row],[FORMATION]]</f>
        <v>11 73</v>
      </c>
      <c r="L826" s="49">
        <v>11</v>
      </c>
      <c r="M826" s="51">
        <v>73</v>
      </c>
      <c r="N826" s="51">
        <v>0.12</v>
      </c>
    </row>
    <row r="827" spans="1:14">
      <c r="A827" s="34" t="str">
        <f>'2025 Decline Rates Vertical'!$B827&amp;" "&amp;'2025 Decline Rates Vertical'!$C827</f>
        <v>31 96</v>
      </c>
      <c r="B827" s="45">
        <v>31</v>
      </c>
      <c r="C827" s="46">
        <v>96</v>
      </c>
      <c r="D827" s="47">
        <v>0.7</v>
      </c>
      <c r="F827" s="37" t="str">
        <f>'2025 Decline Rates Vertical'!$G827&amp;" "&amp;'2025 Decline Rates Vertical'!$H827</f>
        <v>17 73</v>
      </c>
      <c r="G827" s="45">
        <v>17</v>
      </c>
      <c r="H827" s="47">
        <v>73</v>
      </c>
      <c r="I827" s="47">
        <v>0.2</v>
      </c>
      <c r="J827" s="48"/>
      <c r="K827" s="45" t="str">
        <f>Table13[[#This Row],[JUR]]&amp;" "&amp;Table13[[#This Row],[FORMATION]]</f>
        <v>17 73</v>
      </c>
      <c r="L827" s="45">
        <v>17</v>
      </c>
      <c r="M827" s="47">
        <v>73</v>
      </c>
      <c r="N827" s="47">
        <v>0.12</v>
      </c>
    </row>
    <row r="828" spans="1:14">
      <c r="A828" s="34" t="str">
        <f>'2025 Decline Rates Vertical'!$B828&amp;" "&amp;'2025 Decline Rates Vertical'!$C828</f>
        <v>31 97</v>
      </c>
      <c r="B828" s="49">
        <v>31</v>
      </c>
      <c r="C828" s="50">
        <v>97</v>
      </c>
      <c r="D828" s="51">
        <v>0.23</v>
      </c>
      <c r="F828" s="37" t="str">
        <f>'2025 Decline Rates Vertical'!$G828&amp;" "&amp;'2025 Decline Rates Vertical'!$H828</f>
        <v>21 73</v>
      </c>
      <c r="G828" s="49">
        <v>21</v>
      </c>
      <c r="H828" s="51">
        <v>73</v>
      </c>
      <c r="I828" s="51">
        <v>0.2</v>
      </c>
      <c r="J828" s="44"/>
      <c r="K828" s="49" t="str">
        <f>Table13[[#This Row],[JUR]]&amp;" "&amp;Table13[[#This Row],[FORMATION]]</f>
        <v>21 73</v>
      </c>
      <c r="L828" s="49">
        <v>21</v>
      </c>
      <c r="M828" s="51">
        <v>73</v>
      </c>
      <c r="N828" s="51">
        <v>0.12</v>
      </c>
    </row>
    <row r="829" spans="1:14">
      <c r="A829" s="34" t="str">
        <f>'2025 Decline Rates Vertical'!$B829&amp;" "&amp;'2025 Decline Rates Vertical'!$C829</f>
        <v>31 98</v>
      </c>
      <c r="B829" s="45">
        <v>31</v>
      </c>
      <c r="C829" s="46">
        <v>98</v>
      </c>
      <c r="D829" s="47">
        <v>0.05</v>
      </c>
      <c r="F829" s="37" t="str">
        <f>'2025 Decline Rates Vertical'!$G829&amp;" "&amp;'2025 Decline Rates Vertical'!$H829</f>
        <v>24 73</v>
      </c>
      <c r="G829" s="45">
        <v>24</v>
      </c>
      <c r="H829" s="47">
        <v>73</v>
      </c>
      <c r="I829" s="47">
        <v>0.2</v>
      </c>
      <c r="J829" s="48"/>
      <c r="K829" s="45" t="str">
        <f>Table13[[#This Row],[JUR]]&amp;" "&amp;Table13[[#This Row],[FORMATION]]</f>
        <v>24 73</v>
      </c>
      <c r="L829" s="45">
        <v>24</v>
      </c>
      <c r="M829" s="47">
        <v>73</v>
      </c>
      <c r="N829" s="47">
        <v>0.12</v>
      </c>
    </row>
    <row r="830" spans="1:14">
      <c r="A830" s="34" t="str">
        <f>'2025 Decline Rates Vertical'!$B830&amp;" "&amp;'2025 Decline Rates Vertical'!$C830</f>
        <v>31 100</v>
      </c>
      <c r="B830" s="49">
        <v>31</v>
      </c>
      <c r="C830" s="50">
        <v>100</v>
      </c>
      <c r="D830" s="51">
        <v>0</v>
      </c>
      <c r="F830" s="37" t="str">
        <f>'2025 Decline Rates Vertical'!$G830&amp;" "&amp;'2025 Decline Rates Vertical'!$H830</f>
        <v>31 73</v>
      </c>
      <c r="G830" s="49">
        <v>31</v>
      </c>
      <c r="H830" s="51">
        <v>73</v>
      </c>
      <c r="I830" s="51">
        <v>0.2</v>
      </c>
      <c r="J830" s="44"/>
      <c r="K830" s="49" t="str">
        <f>Table13[[#This Row],[JUR]]&amp;" "&amp;Table13[[#This Row],[FORMATION]]</f>
        <v>31 73</v>
      </c>
      <c r="L830" s="49">
        <v>31</v>
      </c>
      <c r="M830" s="51">
        <v>73</v>
      </c>
      <c r="N830" s="51">
        <v>0.12</v>
      </c>
    </row>
    <row r="831" spans="1:14">
      <c r="A831" s="34" t="str">
        <f>'2025 Decline Rates Vertical'!$B831&amp;" "&amp;'2025 Decline Rates Vertical'!$C831</f>
        <v>31 101</v>
      </c>
      <c r="B831" s="45">
        <v>31</v>
      </c>
      <c r="C831" s="46">
        <v>101</v>
      </c>
      <c r="D831" s="47">
        <v>0</v>
      </c>
      <c r="F831" s="37" t="str">
        <f>'2025 Decline Rates Vertical'!$G831&amp;" "&amp;'2025 Decline Rates Vertical'!$H831</f>
        <v>46 73</v>
      </c>
      <c r="G831" s="45">
        <v>46</v>
      </c>
      <c r="H831" s="47">
        <v>73</v>
      </c>
      <c r="I831" s="47">
        <v>0.2</v>
      </c>
      <c r="J831" s="48"/>
      <c r="K831" s="45" t="str">
        <f>Table13[[#This Row],[JUR]]&amp;" "&amp;Table13[[#This Row],[FORMATION]]</f>
        <v>46 73</v>
      </c>
      <c r="L831" s="45">
        <v>46</v>
      </c>
      <c r="M831" s="47">
        <v>73</v>
      </c>
      <c r="N831" s="47">
        <v>0.12</v>
      </c>
    </row>
    <row r="832" spans="1:14">
      <c r="A832" s="34" t="str">
        <f>'2025 Decline Rates Vertical'!$B832&amp;" "&amp;'2025 Decline Rates Vertical'!$C832</f>
        <v>31 109</v>
      </c>
      <c r="B832" s="49">
        <v>31</v>
      </c>
      <c r="C832" s="50">
        <v>109</v>
      </c>
      <c r="D832" s="51">
        <v>0.38</v>
      </c>
      <c r="F832" s="37" t="str">
        <f>'2025 Decline Rates Vertical'!$G832&amp;" "&amp;'2025 Decline Rates Vertical'!$H832</f>
        <v>49 73</v>
      </c>
      <c r="G832" s="49">
        <v>49</v>
      </c>
      <c r="H832" s="51">
        <v>73</v>
      </c>
      <c r="I832" s="51">
        <v>0.2</v>
      </c>
      <c r="J832" s="44"/>
      <c r="K832" s="49" t="str">
        <f>Table13[[#This Row],[JUR]]&amp;" "&amp;Table13[[#This Row],[FORMATION]]</f>
        <v>49 73</v>
      </c>
      <c r="L832" s="49">
        <v>49</v>
      </c>
      <c r="M832" s="51">
        <v>73</v>
      </c>
      <c r="N832" s="51">
        <v>0.12</v>
      </c>
    </row>
    <row r="833" spans="1:14">
      <c r="A833" s="34" t="str">
        <f>'2025 Decline Rates Vertical'!$B833&amp;" "&amp;'2025 Decline Rates Vertical'!$C833</f>
        <v>32 1</v>
      </c>
      <c r="B833" s="45">
        <v>32</v>
      </c>
      <c r="C833" s="46">
        <v>1</v>
      </c>
      <c r="D833" s="47">
        <v>0.3</v>
      </c>
      <c r="F833" s="37" t="str">
        <f>'2025 Decline Rates Vertical'!$G833&amp;" "&amp;'2025 Decline Rates Vertical'!$H833</f>
        <v>1 74</v>
      </c>
      <c r="G833" s="45">
        <v>1</v>
      </c>
      <c r="H833" s="47">
        <v>74</v>
      </c>
      <c r="I833" s="47">
        <v>0.12</v>
      </c>
      <c r="J833" s="48"/>
      <c r="K833" s="45" t="str">
        <f>Table13[[#This Row],[JUR]]&amp;" "&amp;Table13[[#This Row],[FORMATION]]</f>
        <v>1 74</v>
      </c>
      <c r="L833" s="45">
        <v>1</v>
      </c>
      <c r="M833" s="47">
        <v>74</v>
      </c>
      <c r="N833" s="47">
        <v>0.1</v>
      </c>
    </row>
    <row r="834" spans="1:14">
      <c r="A834" s="34" t="str">
        <f>'2025 Decline Rates Vertical'!$B834&amp;" "&amp;'2025 Decline Rates Vertical'!$C834</f>
        <v>32 9</v>
      </c>
      <c r="B834" s="49">
        <v>32</v>
      </c>
      <c r="C834" s="50">
        <v>9</v>
      </c>
      <c r="D834" s="51">
        <v>0.41</v>
      </c>
      <c r="F834" s="37" t="str">
        <f>'2025 Decline Rates Vertical'!$G834&amp;" "&amp;'2025 Decline Rates Vertical'!$H834</f>
        <v>9 74</v>
      </c>
      <c r="G834" s="49">
        <v>9</v>
      </c>
      <c r="H834" s="51">
        <v>74</v>
      </c>
      <c r="I834" s="51">
        <v>0.12</v>
      </c>
      <c r="J834" s="44"/>
      <c r="K834" s="49" t="str">
        <f>Table13[[#This Row],[JUR]]&amp;" "&amp;Table13[[#This Row],[FORMATION]]</f>
        <v>9 74</v>
      </c>
      <c r="L834" s="49">
        <v>9</v>
      </c>
      <c r="M834" s="51">
        <v>74</v>
      </c>
      <c r="N834" s="51">
        <v>0.1</v>
      </c>
    </row>
    <row r="835" spans="1:14">
      <c r="A835" s="34" t="str">
        <f>'2025 Decline Rates Vertical'!$B835&amp;" "&amp;'2025 Decline Rates Vertical'!$C835</f>
        <v>32 10</v>
      </c>
      <c r="B835" s="45">
        <v>32</v>
      </c>
      <c r="C835" s="46">
        <v>10</v>
      </c>
      <c r="D835" s="47">
        <v>0.28999999999999998</v>
      </c>
      <c r="F835" s="37" t="str">
        <f>'2025 Decline Rates Vertical'!$G835&amp;" "&amp;'2025 Decline Rates Vertical'!$H835</f>
        <v>11 74</v>
      </c>
      <c r="G835" s="45">
        <v>11</v>
      </c>
      <c r="H835" s="47">
        <v>74</v>
      </c>
      <c r="I835" s="47">
        <v>0.12</v>
      </c>
      <c r="J835" s="48"/>
      <c r="K835" s="45" t="str">
        <f>Table13[[#This Row],[JUR]]&amp;" "&amp;Table13[[#This Row],[FORMATION]]</f>
        <v>11 74</v>
      </c>
      <c r="L835" s="45">
        <v>11</v>
      </c>
      <c r="M835" s="47">
        <v>74</v>
      </c>
      <c r="N835" s="47">
        <v>0.1</v>
      </c>
    </row>
    <row r="836" spans="1:14">
      <c r="A836" s="34" t="str">
        <f>'2025 Decline Rates Vertical'!$B836&amp;" "&amp;'2025 Decline Rates Vertical'!$C836</f>
        <v>32 14</v>
      </c>
      <c r="B836" s="49">
        <v>32</v>
      </c>
      <c r="C836" s="50">
        <v>14</v>
      </c>
      <c r="D836" s="51">
        <v>0.31</v>
      </c>
      <c r="F836" s="37" t="str">
        <f>'2025 Decline Rates Vertical'!$G836&amp;" "&amp;'2025 Decline Rates Vertical'!$H836</f>
        <v>17 74</v>
      </c>
      <c r="G836" s="49">
        <v>17</v>
      </c>
      <c r="H836" s="51">
        <v>74</v>
      </c>
      <c r="I836" s="51">
        <v>0.12</v>
      </c>
      <c r="J836" s="44"/>
      <c r="K836" s="49" t="str">
        <f>Table13[[#This Row],[JUR]]&amp;" "&amp;Table13[[#This Row],[FORMATION]]</f>
        <v>17 74</v>
      </c>
      <c r="L836" s="49">
        <v>17</v>
      </c>
      <c r="M836" s="51">
        <v>74</v>
      </c>
      <c r="N836" s="51">
        <v>0.1</v>
      </c>
    </row>
    <row r="837" spans="1:14">
      <c r="A837" s="34" t="str">
        <f>'2025 Decline Rates Vertical'!$B837&amp;" "&amp;'2025 Decline Rates Vertical'!$C837</f>
        <v>32 20</v>
      </c>
      <c r="B837" s="45">
        <v>32</v>
      </c>
      <c r="C837" s="46">
        <v>20</v>
      </c>
      <c r="D837" s="47">
        <v>0.44</v>
      </c>
      <c r="F837" s="37" t="str">
        <f>'2025 Decline Rates Vertical'!$G837&amp;" "&amp;'2025 Decline Rates Vertical'!$H837</f>
        <v>21 74</v>
      </c>
      <c r="G837" s="45">
        <v>21</v>
      </c>
      <c r="H837" s="47">
        <v>74</v>
      </c>
      <c r="I837" s="47">
        <v>0.12</v>
      </c>
      <c r="J837" s="48"/>
      <c r="K837" s="45" t="str">
        <f>Table13[[#This Row],[JUR]]&amp;" "&amp;Table13[[#This Row],[FORMATION]]</f>
        <v>21 74</v>
      </c>
      <c r="L837" s="45">
        <v>21</v>
      </c>
      <c r="M837" s="47">
        <v>74</v>
      </c>
      <c r="N837" s="47">
        <v>0.1</v>
      </c>
    </row>
    <row r="838" spans="1:14">
      <c r="A838" s="34" t="str">
        <f>'2025 Decline Rates Vertical'!$B838&amp;" "&amp;'2025 Decline Rates Vertical'!$C838</f>
        <v>32 21</v>
      </c>
      <c r="B838" s="49">
        <v>32</v>
      </c>
      <c r="C838" s="50">
        <v>21</v>
      </c>
      <c r="D838" s="51">
        <v>0.28999999999999998</v>
      </c>
      <c r="F838" s="37" t="str">
        <f>'2025 Decline Rates Vertical'!$G838&amp;" "&amp;'2025 Decline Rates Vertical'!$H838</f>
        <v>24 74</v>
      </c>
      <c r="G838" s="49">
        <v>24</v>
      </c>
      <c r="H838" s="51">
        <v>74</v>
      </c>
      <c r="I838" s="51">
        <v>0.12</v>
      </c>
      <c r="J838" s="44"/>
      <c r="K838" s="49" t="str">
        <f>Table13[[#This Row],[JUR]]&amp;" "&amp;Table13[[#This Row],[FORMATION]]</f>
        <v>24 74</v>
      </c>
      <c r="L838" s="49">
        <v>24</v>
      </c>
      <c r="M838" s="51">
        <v>74</v>
      </c>
      <c r="N838" s="51">
        <v>0.1</v>
      </c>
    </row>
    <row r="839" spans="1:14">
      <c r="A839" s="34" t="str">
        <f>'2025 Decline Rates Vertical'!$B839&amp;" "&amp;'2025 Decline Rates Vertical'!$C839</f>
        <v>32 32</v>
      </c>
      <c r="B839" s="45">
        <v>32</v>
      </c>
      <c r="C839" s="46">
        <v>32</v>
      </c>
      <c r="D839" s="47">
        <v>0.48</v>
      </c>
      <c r="F839" s="37" t="str">
        <f>'2025 Decline Rates Vertical'!$G839&amp;" "&amp;'2025 Decline Rates Vertical'!$H839</f>
        <v>31 74</v>
      </c>
      <c r="G839" s="45">
        <v>31</v>
      </c>
      <c r="H839" s="47">
        <v>74</v>
      </c>
      <c r="I839" s="47">
        <v>0.12</v>
      </c>
      <c r="J839" s="48"/>
      <c r="K839" s="45" t="str">
        <f>Table13[[#This Row],[JUR]]&amp;" "&amp;Table13[[#This Row],[FORMATION]]</f>
        <v>31 74</v>
      </c>
      <c r="L839" s="45">
        <v>31</v>
      </c>
      <c r="M839" s="47">
        <v>74</v>
      </c>
      <c r="N839" s="47">
        <v>0.1</v>
      </c>
    </row>
    <row r="840" spans="1:14">
      <c r="A840" s="34" t="str">
        <f>'2025 Decline Rates Vertical'!$B840&amp;" "&amp;'2025 Decline Rates Vertical'!$C840</f>
        <v>32 33</v>
      </c>
      <c r="B840" s="49">
        <v>32</v>
      </c>
      <c r="C840" s="50">
        <v>33</v>
      </c>
      <c r="D840" s="51">
        <v>0.39</v>
      </c>
      <c r="F840" s="37" t="str">
        <f>'2025 Decline Rates Vertical'!$G840&amp;" "&amp;'2025 Decline Rates Vertical'!$H840</f>
        <v>46 74</v>
      </c>
      <c r="G840" s="49">
        <v>46</v>
      </c>
      <c r="H840" s="51">
        <v>74</v>
      </c>
      <c r="I840" s="51">
        <v>0.12</v>
      </c>
      <c r="J840" s="44"/>
      <c r="K840" s="49" t="str">
        <f>Table13[[#This Row],[JUR]]&amp;" "&amp;Table13[[#This Row],[FORMATION]]</f>
        <v>46 74</v>
      </c>
      <c r="L840" s="49">
        <v>46</v>
      </c>
      <c r="M840" s="51">
        <v>74</v>
      </c>
      <c r="N840" s="51">
        <v>0.1</v>
      </c>
    </row>
    <row r="841" spans="1:14">
      <c r="A841" s="34" t="str">
        <f>'2025 Decline Rates Vertical'!$B841&amp;" "&amp;'2025 Decline Rates Vertical'!$C841</f>
        <v>32 34</v>
      </c>
      <c r="B841" s="45">
        <v>32</v>
      </c>
      <c r="C841" s="46">
        <v>34</v>
      </c>
      <c r="D841" s="47">
        <v>0.53</v>
      </c>
      <c r="F841" s="37" t="str">
        <f>'2025 Decline Rates Vertical'!$G841&amp;" "&amp;'2025 Decline Rates Vertical'!$H841</f>
        <v>49 74</v>
      </c>
      <c r="G841" s="45">
        <v>49</v>
      </c>
      <c r="H841" s="47">
        <v>74</v>
      </c>
      <c r="I841" s="47">
        <v>0.12</v>
      </c>
      <c r="J841" s="48"/>
      <c r="K841" s="45" t="str">
        <f>Table13[[#This Row],[JUR]]&amp;" "&amp;Table13[[#This Row],[FORMATION]]</f>
        <v>49 74</v>
      </c>
      <c r="L841" s="45">
        <v>49</v>
      </c>
      <c r="M841" s="47">
        <v>74</v>
      </c>
      <c r="N841" s="47">
        <v>0.1</v>
      </c>
    </row>
    <row r="842" spans="1:14">
      <c r="A842" s="34" t="str">
        <f>'2025 Decline Rates Vertical'!$B842&amp;" "&amp;'2025 Decline Rates Vertical'!$C842</f>
        <v>32 35</v>
      </c>
      <c r="B842" s="49">
        <v>32</v>
      </c>
      <c r="C842" s="50">
        <v>35</v>
      </c>
      <c r="D842" s="51">
        <v>0.36</v>
      </c>
      <c r="F842" s="37" t="str">
        <f>'2025 Decline Rates Vertical'!$G842&amp;" "&amp;'2025 Decline Rates Vertical'!$H842</f>
        <v>1 75</v>
      </c>
      <c r="G842" s="49">
        <v>1</v>
      </c>
      <c r="H842" s="51">
        <v>75</v>
      </c>
      <c r="I842" s="51">
        <v>0.35</v>
      </c>
      <c r="J842" s="44"/>
      <c r="K842" s="49" t="str">
        <f>Table13[[#This Row],[JUR]]&amp;" "&amp;Table13[[#This Row],[FORMATION]]</f>
        <v>1 75</v>
      </c>
      <c r="L842" s="49">
        <v>1</v>
      </c>
      <c r="M842" s="51">
        <v>75</v>
      </c>
      <c r="N842" s="51">
        <v>0.17</v>
      </c>
    </row>
    <row r="843" spans="1:14">
      <c r="A843" s="34" t="str">
        <f>'2025 Decline Rates Vertical'!$B843&amp;" "&amp;'2025 Decline Rates Vertical'!$C843</f>
        <v>32 36</v>
      </c>
      <c r="B843" s="45">
        <v>32</v>
      </c>
      <c r="C843" s="46">
        <v>36</v>
      </c>
      <c r="D843" s="47">
        <v>0.34</v>
      </c>
      <c r="F843" s="37" t="str">
        <f>'2025 Decline Rates Vertical'!$G843&amp;" "&amp;'2025 Decline Rates Vertical'!$H843</f>
        <v>9 75</v>
      </c>
      <c r="G843" s="45">
        <v>9</v>
      </c>
      <c r="H843" s="47">
        <v>75</v>
      </c>
      <c r="I843" s="47">
        <v>0.35</v>
      </c>
      <c r="J843" s="48"/>
      <c r="K843" s="45" t="str">
        <f>Table13[[#This Row],[JUR]]&amp;" "&amp;Table13[[#This Row],[FORMATION]]</f>
        <v>9 75</v>
      </c>
      <c r="L843" s="45">
        <v>9</v>
      </c>
      <c r="M843" s="47">
        <v>75</v>
      </c>
      <c r="N843" s="47">
        <v>0.17</v>
      </c>
    </row>
    <row r="844" spans="1:14">
      <c r="A844" s="34" t="str">
        <f>'2025 Decline Rates Vertical'!$B844&amp;" "&amp;'2025 Decline Rates Vertical'!$C844</f>
        <v>32 37</v>
      </c>
      <c r="B844" s="49">
        <v>32</v>
      </c>
      <c r="C844" s="50">
        <v>37</v>
      </c>
      <c r="D844" s="51">
        <v>0.5</v>
      </c>
      <c r="F844" s="37" t="str">
        <f>'2025 Decline Rates Vertical'!$G844&amp;" "&amp;'2025 Decline Rates Vertical'!$H844</f>
        <v>11 75</v>
      </c>
      <c r="G844" s="49">
        <v>11</v>
      </c>
      <c r="H844" s="51">
        <v>75</v>
      </c>
      <c r="I844" s="51">
        <v>0.35</v>
      </c>
      <c r="J844" s="44"/>
      <c r="K844" s="49" t="str">
        <f>Table13[[#This Row],[JUR]]&amp;" "&amp;Table13[[#This Row],[FORMATION]]</f>
        <v>11 75</v>
      </c>
      <c r="L844" s="49">
        <v>11</v>
      </c>
      <c r="M844" s="51">
        <v>75</v>
      </c>
      <c r="N844" s="51">
        <v>0.17</v>
      </c>
    </row>
    <row r="845" spans="1:14">
      <c r="A845" s="34" t="str">
        <f>'2025 Decline Rates Vertical'!$B845&amp;" "&amp;'2025 Decline Rates Vertical'!$C845</f>
        <v>32 38</v>
      </c>
      <c r="B845" s="45">
        <v>32</v>
      </c>
      <c r="C845" s="46">
        <v>38</v>
      </c>
      <c r="D845" s="47">
        <v>0.4</v>
      </c>
      <c r="F845" s="37" t="str">
        <f>'2025 Decline Rates Vertical'!$G845&amp;" "&amp;'2025 Decline Rates Vertical'!$H845</f>
        <v>17 75</v>
      </c>
      <c r="G845" s="45">
        <v>17</v>
      </c>
      <c r="H845" s="47">
        <v>75</v>
      </c>
      <c r="I845" s="47">
        <v>0.35</v>
      </c>
      <c r="J845" s="48"/>
      <c r="K845" s="45" t="str">
        <f>Table13[[#This Row],[JUR]]&amp;" "&amp;Table13[[#This Row],[FORMATION]]</f>
        <v>17 75</v>
      </c>
      <c r="L845" s="45">
        <v>17</v>
      </c>
      <c r="M845" s="47">
        <v>75</v>
      </c>
      <c r="N845" s="47">
        <v>0.17</v>
      </c>
    </row>
    <row r="846" spans="1:14">
      <c r="A846" s="34" t="str">
        <f>'2025 Decline Rates Vertical'!$B846&amp;" "&amp;'2025 Decline Rates Vertical'!$C846</f>
        <v>32 39</v>
      </c>
      <c r="B846" s="49">
        <v>32</v>
      </c>
      <c r="C846" s="50">
        <v>39</v>
      </c>
      <c r="D846" s="51">
        <v>0.31</v>
      </c>
      <c r="F846" s="37" t="str">
        <f>'2025 Decline Rates Vertical'!$G846&amp;" "&amp;'2025 Decline Rates Vertical'!$H846</f>
        <v>21 75</v>
      </c>
      <c r="G846" s="49">
        <v>21</v>
      </c>
      <c r="H846" s="51">
        <v>75</v>
      </c>
      <c r="I846" s="51">
        <v>0.35</v>
      </c>
      <c r="J846" s="44"/>
      <c r="K846" s="49" t="str">
        <f>Table13[[#This Row],[JUR]]&amp;" "&amp;Table13[[#This Row],[FORMATION]]</f>
        <v>21 75</v>
      </c>
      <c r="L846" s="49">
        <v>21</v>
      </c>
      <c r="M846" s="51">
        <v>75</v>
      </c>
      <c r="N846" s="51">
        <v>0.17</v>
      </c>
    </row>
    <row r="847" spans="1:14">
      <c r="A847" s="34" t="str">
        <f>'2025 Decline Rates Vertical'!$B847&amp;" "&amp;'2025 Decline Rates Vertical'!$C847</f>
        <v>32 40</v>
      </c>
      <c r="B847" s="45">
        <v>32</v>
      </c>
      <c r="C847" s="46">
        <v>40</v>
      </c>
      <c r="D847" s="47">
        <v>0.36</v>
      </c>
      <c r="F847" s="37" t="str">
        <f>'2025 Decline Rates Vertical'!$G847&amp;" "&amp;'2025 Decline Rates Vertical'!$H847</f>
        <v>24 75</v>
      </c>
      <c r="G847" s="45">
        <v>24</v>
      </c>
      <c r="H847" s="47">
        <v>75</v>
      </c>
      <c r="I847" s="47">
        <v>0.35</v>
      </c>
      <c r="J847" s="48"/>
      <c r="K847" s="45" t="str">
        <f>Table13[[#This Row],[JUR]]&amp;" "&amp;Table13[[#This Row],[FORMATION]]</f>
        <v>24 75</v>
      </c>
      <c r="L847" s="45">
        <v>24</v>
      </c>
      <c r="M847" s="47">
        <v>75</v>
      </c>
      <c r="N847" s="47">
        <v>0.17</v>
      </c>
    </row>
    <row r="848" spans="1:14">
      <c r="A848" s="34" t="str">
        <f>'2025 Decline Rates Vertical'!$B848&amp;" "&amp;'2025 Decline Rates Vertical'!$C848</f>
        <v>32 93</v>
      </c>
      <c r="B848" s="49">
        <v>32</v>
      </c>
      <c r="C848" s="50">
        <v>93</v>
      </c>
      <c r="D848" s="51">
        <v>0.42</v>
      </c>
      <c r="F848" s="37" t="str">
        <f>'2025 Decline Rates Vertical'!$G848&amp;" "&amp;'2025 Decline Rates Vertical'!$H848</f>
        <v>31 75</v>
      </c>
      <c r="G848" s="49">
        <v>31</v>
      </c>
      <c r="H848" s="51">
        <v>75</v>
      </c>
      <c r="I848" s="51">
        <v>0.35</v>
      </c>
      <c r="J848" s="44"/>
      <c r="K848" s="49" t="str">
        <f>Table13[[#This Row],[JUR]]&amp;" "&amp;Table13[[#This Row],[FORMATION]]</f>
        <v>31 75</v>
      </c>
      <c r="L848" s="49">
        <v>31</v>
      </c>
      <c r="M848" s="51">
        <v>75</v>
      </c>
      <c r="N848" s="51">
        <v>0.17</v>
      </c>
    </row>
    <row r="849" spans="1:14">
      <c r="A849" s="34" t="str">
        <f>'2025 Decline Rates Vertical'!$B849&amp;" "&amp;'2025 Decline Rates Vertical'!$C849</f>
        <v>32 94</v>
      </c>
      <c r="B849" s="45">
        <v>32</v>
      </c>
      <c r="C849" s="46">
        <v>94</v>
      </c>
      <c r="D849" s="47">
        <v>0.34</v>
      </c>
      <c r="F849" s="37" t="str">
        <f>'2025 Decline Rates Vertical'!$G849&amp;" "&amp;'2025 Decline Rates Vertical'!$H849</f>
        <v>46 75</v>
      </c>
      <c r="G849" s="45">
        <v>46</v>
      </c>
      <c r="H849" s="47">
        <v>75</v>
      </c>
      <c r="I849" s="47">
        <v>0.35</v>
      </c>
      <c r="J849" s="48"/>
      <c r="K849" s="45" t="str">
        <f>Table13[[#This Row],[JUR]]&amp;" "&amp;Table13[[#This Row],[FORMATION]]</f>
        <v>46 75</v>
      </c>
      <c r="L849" s="45">
        <v>46</v>
      </c>
      <c r="M849" s="47">
        <v>75</v>
      </c>
      <c r="N849" s="47">
        <v>0.17</v>
      </c>
    </row>
    <row r="850" spans="1:14">
      <c r="A850" s="34" t="str">
        <f>'2025 Decline Rates Vertical'!$B850&amp;" "&amp;'2025 Decline Rates Vertical'!$C850</f>
        <v>32 95</v>
      </c>
      <c r="B850" s="49">
        <v>32</v>
      </c>
      <c r="C850" s="50">
        <v>95</v>
      </c>
      <c r="D850" s="51">
        <v>0.51</v>
      </c>
      <c r="F850" s="37" t="str">
        <f>'2025 Decline Rates Vertical'!$G850&amp;" "&amp;'2025 Decline Rates Vertical'!$H850</f>
        <v>49 75</v>
      </c>
      <c r="G850" s="49">
        <v>49</v>
      </c>
      <c r="H850" s="51">
        <v>75</v>
      </c>
      <c r="I850" s="51">
        <v>0.35</v>
      </c>
      <c r="J850" s="44"/>
      <c r="K850" s="49" t="str">
        <f>Table13[[#This Row],[JUR]]&amp;" "&amp;Table13[[#This Row],[FORMATION]]</f>
        <v>49 75</v>
      </c>
      <c r="L850" s="49">
        <v>49</v>
      </c>
      <c r="M850" s="51">
        <v>75</v>
      </c>
      <c r="N850" s="51">
        <v>0.17</v>
      </c>
    </row>
    <row r="851" spans="1:14">
      <c r="A851" s="34" t="str">
        <f>'2025 Decline Rates Vertical'!$B851&amp;" "&amp;'2025 Decline Rates Vertical'!$C851</f>
        <v>32 96</v>
      </c>
      <c r="B851" s="45">
        <v>32</v>
      </c>
      <c r="C851" s="46">
        <v>96</v>
      </c>
      <c r="D851" s="47">
        <v>0.7</v>
      </c>
      <c r="F851" s="37" t="str">
        <f>'2025 Decline Rates Vertical'!$G851&amp;" "&amp;'2025 Decline Rates Vertical'!$H851</f>
        <v>1 76</v>
      </c>
      <c r="G851" s="45">
        <v>1</v>
      </c>
      <c r="H851" s="47">
        <v>76</v>
      </c>
      <c r="I851" s="47">
        <v>0.18</v>
      </c>
      <c r="J851" s="48"/>
      <c r="K851" s="45" t="str">
        <f>Table13[[#This Row],[JUR]]&amp;" "&amp;Table13[[#This Row],[FORMATION]]</f>
        <v>1 76</v>
      </c>
      <c r="L851" s="45">
        <v>1</v>
      </c>
      <c r="M851" s="47">
        <v>76</v>
      </c>
      <c r="N851" s="47">
        <v>0.09</v>
      </c>
    </row>
    <row r="852" spans="1:14">
      <c r="A852" s="34" t="str">
        <f>'2025 Decline Rates Vertical'!$B852&amp;" "&amp;'2025 Decline Rates Vertical'!$C852</f>
        <v>32 100</v>
      </c>
      <c r="B852" s="49">
        <v>32</v>
      </c>
      <c r="C852" s="50">
        <v>100</v>
      </c>
      <c r="D852" s="51">
        <v>0</v>
      </c>
      <c r="F852" s="37" t="str">
        <f>'2025 Decline Rates Vertical'!$G852&amp;" "&amp;'2025 Decline Rates Vertical'!$H852</f>
        <v>9 76</v>
      </c>
      <c r="G852" s="49">
        <v>9</v>
      </c>
      <c r="H852" s="51">
        <v>76</v>
      </c>
      <c r="I852" s="51">
        <v>0.18</v>
      </c>
      <c r="J852" s="44"/>
      <c r="K852" s="49" t="str">
        <f>Table13[[#This Row],[JUR]]&amp;" "&amp;Table13[[#This Row],[FORMATION]]</f>
        <v>9 76</v>
      </c>
      <c r="L852" s="49">
        <v>9</v>
      </c>
      <c r="M852" s="51">
        <v>76</v>
      </c>
      <c r="N852" s="51">
        <v>0.09</v>
      </c>
    </row>
    <row r="853" spans="1:14">
      <c r="A853" s="34" t="str">
        <f>'2025 Decline Rates Vertical'!$B853&amp;" "&amp;'2025 Decline Rates Vertical'!$C853</f>
        <v>32 101</v>
      </c>
      <c r="B853" s="45">
        <v>32</v>
      </c>
      <c r="C853" s="46">
        <v>101</v>
      </c>
      <c r="D853" s="47">
        <v>0</v>
      </c>
      <c r="F853" s="37" t="str">
        <f>'2025 Decline Rates Vertical'!$G853&amp;" "&amp;'2025 Decline Rates Vertical'!$H853</f>
        <v>11 76</v>
      </c>
      <c r="G853" s="45">
        <v>11</v>
      </c>
      <c r="H853" s="47">
        <v>76</v>
      </c>
      <c r="I853" s="47">
        <v>0.18</v>
      </c>
      <c r="J853" s="48"/>
      <c r="K853" s="45" t="str">
        <f>Table13[[#This Row],[JUR]]&amp;" "&amp;Table13[[#This Row],[FORMATION]]</f>
        <v>11 76</v>
      </c>
      <c r="L853" s="45">
        <v>11</v>
      </c>
      <c r="M853" s="47">
        <v>76</v>
      </c>
      <c r="N853" s="47">
        <v>0.09</v>
      </c>
    </row>
    <row r="854" spans="1:14">
      <c r="A854" s="34" t="str">
        <f>'2025 Decline Rates Vertical'!$B854&amp;" "&amp;'2025 Decline Rates Vertical'!$C854</f>
        <v>33 1</v>
      </c>
      <c r="B854" s="49">
        <v>33</v>
      </c>
      <c r="C854" s="50">
        <v>1</v>
      </c>
      <c r="D854" s="51">
        <v>0.3</v>
      </c>
      <c r="F854" s="37" t="str">
        <f>'2025 Decline Rates Vertical'!$G854&amp;" "&amp;'2025 Decline Rates Vertical'!$H854</f>
        <v>17 76</v>
      </c>
      <c r="G854" s="49">
        <v>17</v>
      </c>
      <c r="H854" s="51">
        <v>76</v>
      </c>
      <c r="I854" s="51">
        <v>0.18</v>
      </c>
      <c r="J854" s="44"/>
      <c r="K854" s="49" t="str">
        <f>Table13[[#This Row],[JUR]]&amp;" "&amp;Table13[[#This Row],[FORMATION]]</f>
        <v>17 76</v>
      </c>
      <c r="L854" s="49">
        <v>17</v>
      </c>
      <c r="M854" s="51">
        <v>76</v>
      </c>
      <c r="N854" s="51">
        <v>0.09</v>
      </c>
    </row>
    <row r="855" spans="1:14">
      <c r="A855" s="34" t="str">
        <f>'2025 Decline Rates Vertical'!$B855&amp;" "&amp;'2025 Decline Rates Vertical'!$C855</f>
        <v>33 9</v>
      </c>
      <c r="B855" s="45">
        <v>33</v>
      </c>
      <c r="C855" s="46">
        <v>9</v>
      </c>
      <c r="D855" s="47">
        <v>0.41</v>
      </c>
      <c r="F855" s="37" t="str">
        <f>'2025 Decline Rates Vertical'!$G855&amp;" "&amp;'2025 Decline Rates Vertical'!$H855</f>
        <v>21 76</v>
      </c>
      <c r="G855" s="45">
        <v>21</v>
      </c>
      <c r="H855" s="47">
        <v>76</v>
      </c>
      <c r="I855" s="47">
        <v>0.18</v>
      </c>
      <c r="J855" s="48"/>
      <c r="K855" s="45" t="str">
        <f>Table13[[#This Row],[JUR]]&amp;" "&amp;Table13[[#This Row],[FORMATION]]</f>
        <v>21 76</v>
      </c>
      <c r="L855" s="45">
        <v>21</v>
      </c>
      <c r="M855" s="47">
        <v>76</v>
      </c>
      <c r="N855" s="47">
        <v>0.09</v>
      </c>
    </row>
    <row r="856" spans="1:14">
      <c r="A856" s="34" t="str">
        <f>'2025 Decline Rates Vertical'!$B856&amp;" "&amp;'2025 Decline Rates Vertical'!$C856</f>
        <v>33 10</v>
      </c>
      <c r="B856" s="49">
        <v>33</v>
      </c>
      <c r="C856" s="50">
        <v>10</v>
      </c>
      <c r="D856" s="51">
        <v>0.28999999999999998</v>
      </c>
      <c r="F856" s="37" t="str">
        <f>'2025 Decline Rates Vertical'!$G856&amp;" "&amp;'2025 Decline Rates Vertical'!$H856</f>
        <v>24 76</v>
      </c>
      <c r="G856" s="49">
        <v>24</v>
      </c>
      <c r="H856" s="51">
        <v>76</v>
      </c>
      <c r="I856" s="51">
        <v>0.18</v>
      </c>
      <c r="J856" s="44"/>
      <c r="K856" s="49" t="str">
        <f>Table13[[#This Row],[JUR]]&amp;" "&amp;Table13[[#This Row],[FORMATION]]</f>
        <v>24 76</v>
      </c>
      <c r="L856" s="49">
        <v>24</v>
      </c>
      <c r="M856" s="51">
        <v>76</v>
      </c>
      <c r="N856" s="51">
        <v>0.09</v>
      </c>
    </row>
    <row r="857" spans="1:14">
      <c r="A857" s="34" t="str">
        <f>'2025 Decline Rates Vertical'!$B857&amp;" "&amp;'2025 Decline Rates Vertical'!$C857</f>
        <v>33 14</v>
      </c>
      <c r="B857" s="45">
        <v>33</v>
      </c>
      <c r="C857" s="46">
        <v>14</v>
      </c>
      <c r="D857" s="47">
        <v>0.31</v>
      </c>
      <c r="F857" s="37" t="str">
        <f>'2025 Decline Rates Vertical'!$G857&amp;" "&amp;'2025 Decline Rates Vertical'!$H857</f>
        <v>31 76</v>
      </c>
      <c r="G857" s="45">
        <v>31</v>
      </c>
      <c r="H857" s="47">
        <v>76</v>
      </c>
      <c r="I857" s="47">
        <v>0.18</v>
      </c>
      <c r="J857" s="48"/>
      <c r="K857" s="45" t="str">
        <f>Table13[[#This Row],[JUR]]&amp;" "&amp;Table13[[#This Row],[FORMATION]]</f>
        <v>31 76</v>
      </c>
      <c r="L857" s="45">
        <v>31</v>
      </c>
      <c r="M857" s="47">
        <v>76</v>
      </c>
      <c r="N857" s="47">
        <v>0.09</v>
      </c>
    </row>
    <row r="858" spans="1:14">
      <c r="A858" s="34" t="str">
        <f>'2025 Decline Rates Vertical'!$B858&amp;" "&amp;'2025 Decline Rates Vertical'!$C858</f>
        <v>33 20</v>
      </c>
      <c r="B858" s="49">
        <v>33</v>
      </c>
      <c r="C858" s="50">
        <v>20</v>
      </c>
      <c r="D858" s="51">
        <v>0.44</v>
      </c>
      <c r="F858" s="37" t="str">
        <f>'2025 Decline Rates Vertical'!$G858&amp;" "&amp;'2025 Decline Rates Vertical'!$H858</f>
        <v>46 76</v>
      </c>
      <c r="G858" s="49">
        <v>46</v>
      </c>
      <c r="H858" s="51">
        <v>76</v>
      </c>
      <c r="I858" s="51">
        <v>0.18</v>
      </c>
      <c r="J858" s="44"/>
      <c r="K858" s="49" t="str">
        <f>Table13[[#This Row],[JUR]]&amp;" "&amp;Table13[[#This Row],[FORMATION]]</f>
        <v>46 76</v>
      </c>
      <c r="L858" s="49">
        <v>46</v>
      </c>
      <c r="M858" s="51">
        <v>76</v>
      </c>
      <c r="N858" s="51">
        <v>0.09</v>
      </c>
    </row>
    <row r="859" spans="1:14">
      <c r="A859" s="34" t="str">
        <f>'2025 Decline Rates Vertical'!$B859&amp;" "&amp;'2025 Decline Rates Vertical'!$C859</f>
        <v>33 21</v>
      </c>
      <c r="B859" s="45">
        <v>33</v>
      </c>
      <c r="C859" s="46">
        <v>21</v>
      </c>
      <c r="D859" s="47">
        <v>0.28999999999999998</v>
      </c>
      <c r="F859" s="37" t="str">
        <f>'2025 Decline Rates Vertical'!$G859&amp;" "&amp;'2025 Decline Rates Vertical'!$H859</f>
        <v>49 76</v>
      </c>
      <c r="G859" s="45">
        <v>49</v>
      </c>
      <c r="H859" s="47">
        <v>76</v>
      </c>
      <c r="I859" s="47">
        <v>0.18</v>
      </c>
      <c r="J859" s="48"/>
      <c r="K859" s="45" t="str">
        <f>Table13[[#This Row],[JUR]]&amp;" "&amp;Table13[[#This Row],[FORMATION]]</f>
        <v>49 76</v>
      </c>
      <c r="L859" s="45">
        <v>49</v>
      </c>
      <c r="M859" s="47">
        <v>76</v>
      </c>
      <c r="N859" s="47">
        <v>0.09</v>
      </c>
    </row>
    <row r="860" spans="1:14">
      <c r="A860" s="34" t="str">
        <f>'2025 Decline Rates Vertical'!$B860&amp;" "&amp;'2025 Decline Rates Vertical'!$C860</f>
        <v>33 32</v>
      </c>
      <c r="B860" s="49">
        <v>33</v>
      </c>
      <c r="C860" s="50">
        <v>32</v>
      </c>
      <c r="D860" s="51">
        <v>0.48</v>
      </c>
      <c r="F860" s="37" t="str">
        <f>'2025 Decline Rates Vertical'!$G860&amp;" "&amp;'2025 Decline Rates Vertical'!$H860</f>
        <v>1 77</v>
      </c>
      <c r="G860" s="49">
        <v>1</v>
      </c>
      <c r="H860" s="51">
        <v>77</v>
      </c>
      <c r="I860" s="51">
        <v>0.16</v>
      </c>
      <c r="J860" s="44"/>
      <c r="K860" s="49" t="str">
        <f>Table13[[#This Row],[JUR]]&amp;" "&amp;Table13[[#This Row],[FORMATION]]</f>
        <v>1 77</v>
      </c>
      <c r="L860" s="49">
        <v>1</v>
      </c>
      <c r="M860" s="51">
        <v>77</v>
      </c>
      <c r="N860" s="51">
        <v>0.16</v>
      </c>
    </row>
    <row r="861" spans="1:14">
      <c r="A861" s="34" t="str">
        <f>'2025 Decline Rates Vertical'!$B861&amp;" "&amp;'2025 Decline Rates Vertical'!$C861</f>
        <v>33 33</v>
      </c>
      <c r="B861" s="45">
        <v>33</v>
      </c>
      <c r="C861" s="46">
        <v>33</v>
      </c>
      <c r="D861" s="47">
        <v>0.39</v>
      </c>
      <c r="F861" s="37" t="str">
        <f>'2025 Decline Rates Vertical'!$G861&amp;" "&amp;'2025 Decline Rates Vertical'!$H861</f>
        <v>9 77</v>
      </c>
      <c r="G861" s="45">
        <v>9</v>
      </c>
      <c r="H861" s="47">
        <v>77</v>
      </c>
      <c r="I861" s="47">
        <v>0.16</v>
      </c>
      <c r="J861" s="48"/>
      <c r="K861" s="45" t="str">
        <f>Table13[[#This Row],[JUR]]&amp;" "&amp;Table13[[#This Row],[FORMATION]]</f>
        <v>9 77</v>
      </c>
      <c r="L861" s="45">
        <v>9</v>
      </c>
      <c r="M861" s="47">
        <v>77</v>
      </c>
      <c r="N861" s="47">
        <v>0.16</v>
      </c>
    </row>
    <row r="862" spans="1:14">
      <c r="A862" s="34" t="str">
        <f>'2025 Decline Rates Vertical'!$B862&amp;" "&amp;'2025 Decline Rates Vertical'!$C862</f>
        <v>33 34</v>
      </c>
      <c r="B862" s="49">
        <v>33</v>
      </c>
      <c r="C862" s="50">
        <v>34</v>
      </c>
      <c r="D862" s="51">
        <v>0.53</v>
      </c>
      <c r="F862" s="37" t="str">
        <f>'2025 Decline Rates Vertical'!$G862&amp;" "&amp;'2025 Decline Rates Vertical'!$H862</f>
        <v>11 77</v>
      </c>
      <c r="G862" s="49">
        <v>11</v>
      </c>
      <c r="H862" s="51">
        <v>77</v>
      </c>
      <c r="I862" s="51">
        <v>0.16</v>
      </c>
      <c r="J862" s="44"/>
      <c r="K862" s="49" t="str">
        <f>Table13[[#This Row],[JUR]]&amp;" "&amp;Table13[[#This Row],[FORMATION]]</f>
        <v>11 77</v>
      </c>
      <c r="L862" s="49">
        <v>11</v>
      </c>
      <c r="M862" s="51">
        <v>77</v>
      </c>
      <c r="N862" s="51">
        <v>0.16</v>
      </c>
    </row>
    <row r="863" spans="1:14">
      <c r="A863" s="34" t="str">
        <f>'2025 Decline Rates Vertical'!$B863&amp;" "&amp;'2025 Decline Rates Vertical'!$C863</f>
        <v>33 35</v>
      </c>
      <c r="B863" s="45">
        <v>33</v>
      </c>
      <c r="C863" s="46">
        <v>35</v>
      </c>
      <c r="D863" s="47">
        <v>0.36</v>
      </c>
      <c r="F863" s="37" t="str">
        <f>'2025 Decline Rates Vertical'!$G863&amp;" "&amp;'2025 Decline Rates Vertical'!$H863</f>
        <v>17 77</v>
      </c>
      <c r="G863" s="45">
        <v>17</v>
      </c>
      <c r="H863" s="47">
        <v>77</v>
      </c>
      <c r="I863" s="47">
        <v>0.16</v>
      </c>
      <c r="J863" s="48"/>
      <c r="K863" s="45" t="str">
        <f>Table13[[#This Row],[JUR]]&amp;" "&amp;Table13[[#This Row],[FORMATION]]</f>
        <v>17 77</v>
      </c>
      <c r="L863" s="45">
        <v>17</v>
      </c>
      <c r="M863" s="47">
        <v>77</v>
      </c>
      <c r="N863" s="47">
        <v>0.16</v>
      </c>
    </row>
    <row r="864" spans="1:14">
      <c r="A864" s="34" t="str">
        <f>'2025 Decline Rates Vertical'!$B864&amp;" "&amp;'2025 Decline Rates Vertical'!$C864</f>
        <v>33 36</v>
      </c>
      <c r="B864" s="49">
        <v>33</v>
      </c>
      <c r="C864" s="50">
        <v>36</v>
      </c>
      <c r="D864" s="51">
        <v>0.34</v>
      </c>
      <c r="F864" s="37" t="str">
        <f>'2025 Decline Rates Vertical'!$G864&amp;" "&amp;'2025 Decline Rates Vertical'!$H864</f>
        <v>21 77</v>
      </c>
      <c r="G864" s="49">
        <v>21</v>
      </c>
      <c r="H864" s="51">
        <v>77</v>
      </c>
      <c r="I864" s="51">
        <v>0.16</v>
      </c>
      <c r="J864" s="44"/>
      <c r="K864" s="49" t="str">
        <f>Table13[[#This Row],[JUR]]&amp;" "&amp;Table13[[#This Row],[FORMATION]]</f>
        <v>21 77</v>
      </c>
      <c r="L864" s="49">
        <v>21</v>
      </c>
      <c r="M864" s="51">
        <v>77</v>
      </c>
      <c r="N864" s="51">
        <v>0.16</v>
      </c>
    </row>
    <row r="865" spans="1:14">
      <c r="A865" s="34" t="str">
        <f>'2025 Decline Rates Vertical'!$B865&amp;" "&amp;'2025 Decline Rates Vertical'!$C865</f>
        <v>33 37</v>
      </c>
      <c r="B865" s="45">
        <v>33</v>
      </c>
      <c r="C865" s="46">
        <v>37</v>
      </c>
      <c r="D865" s="47">
        <v>0.5</v>
      </c>
      <c r="F865" s="37" t="str">
        <f>'2025 Decline Rates Vertical'!$G865&amp;" "&amp;'2025 Decline Rates Vertical'!$H865</f>
        <v>24 77</v>
      </c>
      <c r="G865" s="45">
        <v>24</v>
      </c>
      <c r="H865" s="47">
        <v>77</v>
      </c>
      <c r="I865" s="47">
        <v>0.16</v>
      </c>
      <c r="J865" s="48"/>
      <c r="K865" s="45" t="str">
        <f>Table13[[#This Row],[JUR]]&amp;" "&amp;Table13[[#This Row],[FORMATION]]</f>
        <v>24 77</v>
      </c>
      <c r="L865" s="45">
        <v>24</v>
      </c>
      <c r="M865" s="47">
        <v>77</v>
      </c>
      <c r="N865" s="47">
        <v>0.16</v>
      </c>
    </row>
    <row r="866" spans="1:14">
      <c r="A866" s="34" t="str">
        <f>'2025 Decline Rates Vertical'!$B866&amp;" "&amp;'2025 Decline Rates Vertical'!$C866</f>
        <v>33 38</v>
      </c>
      <c r="B866" s="49">
        <v>33</v>
      </c>
      <c r="C866" s="50">
        <v>38</v>
      </c>
      <c r="D866" s="51">
        <v>0.4</v>
      </c>
      <c r="F866" s="37" t="str">
        <f>'2025 Decline Rates Vertical'!$G866&amp;" "&amp;'2025 Decline Rates Vertical'!$H866</f>
        <v>31 77</v>
      </c>
      <c r="G866" s="49">
        <v>31</v>
      </c>
      <c r="H866" s="51">
        <v>77</v>
      </c>
      <c r="I866" s="51">
        <v>0.16</v>
      </c>
      <c r="J866" s="44"/>
      <c r="K866" s="49" t="str">
        <f>Table13[[#This Row],[JUR]]&amp;" "&amp;Table13[[#This Row],[FORMATION]]</f>
        <v>31 77</v>
      </c>
      <c r="L866" s="49">
        <v>31</v>
      </c>
      <c r="M866" s="51">
        <v>77</v>
      </c>
      <c r="N866" s="51">
        <v>0.16</v>
      </c>
    </row>
    <row r="867" spans="1:14">
      <c r="A867" s="34" t="str">
        <f>'2025 Decline Rates Vertical'!$B867&amp;" "&amp;'2025 Decline Rates Vertical'!$C867</f>
        <v>33 39</v>
      </c>
      <c r="B867" s="45">
        <v>33</v>
      </c>
      <c r="C867" s="46">
        <v>39</v>
      </c>
      <c r="D867" s="47">
        <v>0.31</v>
      </c>
      <c r="F867" s="37" t="str">
        <f>'2025 Decline Rates Vertical'!$G867&amp;" "&amp;'2025 Decline Rates Vertical'!$H867</f>
        <v>46 77</v>
      </c>
      <c r="G867" s="45">
        <v>46</v>
      </c>
      <c r="H867" s="47">
        <v>77</v>
      </c>
      <c r="I867" s="47">
        <v>0.16</v>
      </c>
      <c r="J867" s="48"/>
      <c r="K867" s="45" t="str">
        <f>Table13[[#This Row],[JUR]]&amp;" "&amp;Table13[[#This Row],[FORMATION]]</f>
        <v>46 77</v>
      </c>
      <c r="L867" s="45">
        <v>46</v>
      </c>
      <c r="M867" s="47">
        <v>77</v>
      </c>
      <c r="N867" s="47">
        <v>0.16</v>
      </c>
    </row>
    <row r="868" spans="1:14">
      <c r="A868" s="34" t="str">
        <f>'2025 Decline Rates Vertical'!$B868&amp;" "&amp;'2025 Decline Rates Vertical'!$C868</f>
        <v>33 40</v>
      </c>
      <c r="B868" s="49">
        <v>33</v>
      </c>
      <c r="C868" s="50">
        <v>40</v>
      </c>
      <c r="D868" s="51">
        <v>0.36</v>
      </c>
      <c r="F868" s="37" t="str">
        <f>'2025 Decline Rates Vertical'!$G868&amp;" "&amp;'2025 Decline Rates Vertical'!$H868</f>
        <v>49 77</v>
      </c>
      <c r="G868" s="49">
        <v>49</v>
      </c>
      <c r="H868" s="51">
        <v>77</v>
      </c>
      <c r="I868" s="51">
        <v>0.16</v>
      </c>
      <c r="J868" s="44"/>
      <c r="K868" s="49" t="str">
        <f>Table13[[#This Row],[JUR]]&amp;" "&amp;Table13[[#This Row],[FORMATION]]</f>
        <v>49 77</v>
      </c>
      <c r="L868" s="49">
        <v>49</v>
      </c>
      <c r="M868" s="51">
        <v>77</v>
      </c>
      <c r="N868" s="51">
        <v>0.16</v>
      </c>
    </row>
    <row r="869" spans="1:14">
      <c r="A869" s="34" t="str">
        <f>'2025 Decline Rates Vertical'!$B869&amp;" "&amp;'2025 Decline Rates Vertical'!$C869</f>
        <v>33 93</v>
      </c>
      <c r="B869" s="45">
        <v>33</v>
      </c>
      <c r="C869" s="46">
        <v>93</v>
      </c>
      <c r="D869" s="47">
        <v>0.42</v>
      </c>
      <c r="F869" s="37" t="str">
        <f>'2025 Decline Rates Vertical'!$G869&amp;" "&amp;'2025 Decline Rates Vertical'!$H869</f>
        <v>1 78</v>
      </c>
      <c r="G869" s="45">
        <v>1</v>
      </c>
      <c r="H869" s="47">
        <v>78</v>
      </c>
      <c r="I869" s="47">
        <v>0.15</v>
      </c>
      <c r="J869" s="48"/>
      <c r="K869" s="45" t="str">
        <f>Table13[[#This Row],[JUR]]&amp;" "&amp;Table13[[#This Row],[FORMATION]]</f>
        <v>1 78</v>
      </c>
      <c r="L869" s="45">
        <v>1</v>
      </c>
      <c r="M869" s="47">
        <v>78</v>
      </c>
      <c r="N869" s="47">
        <v>0.15</v>
      </c>
    </row>
    <row r="870" spans="1:14">
      <c r="A870" s="34" t="str">
        <f>'2025 Decline Rates Vertical'!$B870&amp;" "&amp;'2025 Decline Rates Vertical'!$C870</f>
        <v>33 94</v>
      </c>
      <c r="B870" s="49">
        <v>33</v>
      </c>
      <c r="C870" s="50">
        <v>94</v>
      </c>
      <c r="D870" s="51">
        <v>0.34</v>
      </c>
      <c r="F870" s="37" t="str">
        <f>'2025 Decline Rates Vertical'!$G870&amp;" "&amp;'2025 Decline Rates Vertical'!$H870</f>
        <v>9 78</v>
      </c>
      <c r="G870" s="49">
        <v>9</v>
      </c>
      <c r="H870" s="51">
        <v>78</v>
      </c>
      <c r="I870" s="51">
        <v>0.15</v>
      </c>
      <c r="J870" s="44"/>
      <c r="K870" s="49" t="str">
        <f>Table13[[#This Row],[JUR]]&amp;" "&amp;Table13[[#This Row],[FORMATION]]</f>
        <v>9 78</v>
      </c>
      <c r="L870" s="49">
        <v>9</v>
      </c>
      <c r="M870" s="51">
        <v>78</v>
      </c>
      <c r="N870" s="51">
        <v>0.15</v>
      </c>
    </row>
    <row r="871" spans="1:14">
      <c r="A871" s="34" t="str">
        <f>'2025 Decline Rates Vertical'!$B871&amp;" "&amp;'2025 Decline Rates Vertical'!$C871</f>
        <v>33 95</v>
      </c>
      <c r="B871" s="45">
        <v>33</v>
      </c>
      <c r="C871" s="46">
        <v>95</v>
      </c>
      <c r="D871" s="47">
        <v>0.51</v>
      </c>
      <c r="F871" s="37" t="str">
        <f>'2025 Decline Rates Vertical'!$G871&amp;" "&amp;'2025 Decline Rates Vertical'!$H871</f>
        <v>11 78</v>
      </c>
      <c r="G871" s="45">
        <v>11</v>
      </c>
      <c r="H871" s="47">
        <v>78</v>
      </c>
      <c r="I871" s="47">
        <v>0.15</v>
      </c>
      <c r="J871" s="48"/>
      <c r="K871" s="45" t="str">
        <f>Table13[[#This Row],[JUR]]&amp;" "&amp;Table13[[#This Row],[FORMATION]]</f>
        <v>11 78</v>
      </c>
      <c r="L871" s="45">
        <v>11</v>
      </c>
      <c r="M871" s="47">
        <v>78</v>
      </c>
      <c r="N871" s="47">
        <v>0.15</v>
      </c>
    </row>
    <row r="872" spans="1:14">
      <c r="A872" s="34" t="str">
        <f>'2025 Decline Rates Vertical'!$B872&amp;" "&amp;'2025 Decline Rates Vertical'!$C872</f>
        <v>33 96</v>
      </c>
      <c r="B872" s="49">
        <v>33</v>
      </c>
      <c r="C872" s="50">
        <v>96</v>
      </c>
      <c r="D872" s="51">
        <v>0.7</v>
      </c>
      <c r="F872" s="37" t="str">
        <f>'2025 Decline Rates Vertical'!$G872&amp;" "&amp;'2025 Decline Rates Vertical'!$H872</f>
        <v>17 78</v>
      </c>
      <c r="G872" s="49">
        <v>17</v>
      </c>
      <c r="H872" s="51">
        <v>78</v>
      </c>
      <c r="I872" s="51">
        <v>0.15</v>
      </c>
      <c r="J872" s="44"/>
      <c r="K872" s="49" t="str">
        <f>Table13[[#This Row],[JUR]]&amp;" "&amp;Table13[[#This Row],[FORMATION]]</f>
        <v>17 78</v>
      </c>
      <c r="L872" s="49">
        <v>17</v>
      </c>
      <c r="M872" s="51">
        <v>78</v>
      </c>
      <c r="N872" s="51">
        <v>0.15</v>
      </c>
    </row>
    <row r="873" spans="1:14">
      <c r="A873" s="34" t="str">
        <f>'2025 Decline Rates Vertical'!$B873&amp;" "&amp;'2025 Decline Rates Vertical'!$C873</f>
        <v>33 100</v>
      </c>
      <c r="B873" s="45">
        <v>33</v>
      </c>
      <c r="C873" s="46">
        <v>100</v>
      </c>
      <c r="D873" s="47">
        <v>0</v>
      </c>
      <c r="F873" s="37" t="str">
        <f>'2025 Decline Rates Vertical'!$G873&amp;" "&amp;'2025 Decline Rates Vertical'!$H873</f>
        <v>21 78</v>
      </c>
      <c r="G873" s="45">
        <v>21</v>
      </c>
      <c r="H873" s="47">
        <v>78</v>
      </c>
      <c r="I873" s="47">
        <v>0.15</v>
      </c>
      <c r="J873" s="48"/>
      <c r="K873" s="45" t="str">
        <f>Table13[[#This Row],[JUR]]&amp;" "&amp;Table13[[#This Row],[FORMATION]]</f>
        <v>21 78</v>
      </c>
      <c r="L873" s="45">
        <v>21</v>
      </c>
      <c r="M873" s="47">
        <v>78</v>
      </c>
      <c r="N873" s="47">
        <v>0.15</v>
      </c>
    </row>
    <row r="874" spans="1:14">
      <c r="A874" s="34" t="str">
        <f>'2025 Decline Rates Vertical'!$B874&amp;" "&amp;'2025 Decline Rates Vertical'!$C874</f>
        <v>33 101</v>
      </c>
      <c r="B874" s="49">
        <v>33</v>
      </c>
      <c r="C874" s="50">
        <v>101</v>
      </c>
      <c r="D874" s="51">
        <v>0</v>
      </c>
      <c r="F874" s="37" t="str">
        <f>'2025 Decline Rates Vertical'!$G874&amp;" "&amp;'2025 Decline Rates Vertical'!$H874</f>
        <v>24 78</v>
      </c>
      <c r="G874" s="49">
        <v>24</v>
      </c>
      <c r="H874" s="51">
        <v>78</v>
      </c>
      <c r="I874" s="51">
        <v>0.15</v>
      </c>
      <c r="J874" s="44"/>
      <c r="K874" s="49" t="str">
        <f>Table13[[#This Row],[JUR]]&amp;" "&amp;Table13[[#This Row],[FORMATION]]</f>
        <v>24 78</v>
      </c>
      <c r="L874" s="49">
        <v>24</v>
      </c>
      <c r="M874" s="51">
        <v>78</v>
      </c>
      <c r="N874" s="51">
        <v>0.15</v>
      </c>
    </row>
    <row r="875" spans="1:14">
      <c r="A875" s="34" t="str">
        <f>'2025 Decline Rates Vertical'!$B875&amp;" "&amp;'2025 Decline Rates Vertical'!$C875</f>
        <v>34 9</v>
      </c>
      <c r="B875" s="45">
        <v>34</v>
      </c>
      <c r="C875" s="46">
        <v>9</v>
      </c>
      <c r="D875" s="47">
        <v>0.41</v>
      </c>
      <c r="F875" s="37" t="str">
        <f>'2025 Decline Rates Vertical'!$G875&amp;" "&amp;'2025 Decline Rates Vertical'!$H875</f>
        <v>31 78</v>
      </c>
      <c r="G875" s="45">
        <v>31</v>
      </c>
      <c r="H875" s="47">
        <v>78</v>
      </c>
      <c r="I875" s="47">
        <v>0.15</v>
      </c>
      <c r="J875" s="48"/>
      <c r="K875" s="45" t="str">
        <f>Table13[[#This Row],[JUR]]&amp;" "&amp;Table13[[#This Row],[FORMATION]]</f>
        <v>31 78</v>
      </c>
      <c r="L875" s="45">
        <v>31</v>
      </c>
      <c r="M875" s="47">
        <v>78</v>
      </c>
      <c r="N875" s="47">
        <v>0.15</v>
      </c>
    </row>
    <row r="876" spans="1:14">
      <c r="A876" s="34" t="str">
        <f>'2025 Decline Rates Vertical'!$B876&amp;" "&amp;'2025 Decline Rates Vertical'!$C876</f>
        <v>34 10</v>
      </c>
      <c r="B876" s="49">
        <v>34</v>
      </c>
      <c r="C876" s="50">
        <v>10</v>
      </c>
      <c r="D876" s="51">
        <v>0.3</v>
      </c>
      <c r="F876" s="37" t="str">
        <f>'2025 Decline Rates Vertical'!$G876&amp;" "&amp;'2025 Decline Rates Vertical'!$H876</f>
        <v>46 78</v>
      </c>
      <c r="G876" s="49">
        <v>46</v>
      </c>
      <c r="H876" s="51">
        <v>78</v>
      </c>
      <c r="I876" s="51">
        <v>0.15</v>
      </c>
      <c r="J876" s="44"/>
      <c r="K876" s="49" t="str">
        <f>Table13[[#This Row],[JUR]]&amp;" "&amp;Table13[[#This Row],[FORMATION]]</f>
        <v>46 78</v>
      </c>
      <c r="L876" s="49">
        <v>46</v>
      </c>
      <c r="M876" s="51">
        <v>78</v>
      </c>
      <c r="N876" s="51">
        <v>0.15</v>
      </c>
    </row>
    <row r="877" spans="1:14">
      <c r="A877" s="34" t="str">
        <f>'2025 Decline Rates Vertical'!$B877&amp;" "&amp;'2025 Decline Rates Vertical'!$C877</f>
        <v>34 12</v>
      </c>
      <c r="B877" s="45">
        <v>34</v>
      </c>
      <c r="C877" s="46">
        <v>12</v>
      </c>
      <c r="D877" s="47">
        <v>0.31</v>
      </c>
      <c r="F877" s="37" t="str">
        <f>'2025 Decline Rates Vertical'!$G877&amp;" "&amp;'2025 Decline Rates Vertical'!$H877</f>
        <v>49 78</v>
      </c>
      <c r="G877" s="45">
        <v>49</v>
      </c>
      <c r="H877" s="47">
        <v>78</v>
      </c>
      <c r="I877" s="47">
        <v>0.15</v>
      </c>
      <c r="J877" s="48"/>
      <c r="K877" s="45" t="str">
        <f>Table13[[#This Row],[JUR]]&amp;" "&amp;Table13[[#This Row],[FORMATION]]</f>
        <v>49 78</v>
      </c>
      <c r="L877" s="45">
        <v>49</v>
      </c>
      <c r="M877" s="47">
        <v>78</v>
      </c>
      <c r="N877" s="47">
        <v>0.15</v>
      </c>
    </row>
    <row r="878" spans="1:14">
      <c r="A878" s="34" t="str">
        <f>'2025 Decline Rates Vertical'!$B878&amp;" "&amp;'2025 Decline Rates Vertical'!$C878</f>
        <v>34 14</v>
      </c>
      <c r="B878" s="49">
        <v>34</v>
      </c>
      <c r="C878" s="50">
        <v>14</v>
      </c>
      <c r="D878" s="51">
        <v>0.48</v>
      </c>
      <c r="F878" s="37" t="str">
        <f>'2025 Decline Rates Vertical'!$G878&amp;" "&amp;'2025 Decline Rates Vertical'!$H878</f>
        <v>1 79</v>
      </c>
      <c r="G878" s="49">
        <v>1</v>
      </c>
      <c r="H878" s="51">
        <v>79</v>
      </c>
      <c r="I878" s="51">
        <v>0.22</v>
      </c>
      <c r="J878" s="44"/>
      <c r="K878" s="49" t="str">
        <f>Table13[[#This Row],[JUR]]&amp;" "&amp;Table13[[#This Row],[FORMATION]]</f>
        <v>1 79</v>
      </c>
      <c r="L878" s="49">
        <v>1</v>
      </c>
      <c r="M878" s="51">
        <v>79</v>
      </c>
      <c r="N878" s="51">
        <v>0.1</v>
      </c>
    </row>
    <row r="879" spans="1:14">
      <c r="A879" s="34" t="str">
        <f>'2025 Decline Rates Vertical'!$B879&amp;" "&amp;'2025 Decline Rates Vertical'!$C879</f>
        <v>34 16</v>
      </c>
      <c r="B879" s="45">
        <v>34</v>
      </c>
      <c r="C879" s="46">
        <v>16</v>
      </c>
      <c r="D879" s="47">
        <v>0.45</v>
      </c>
      <c r="F879" s="37" t="str">
        <f>'2025 Decline Rates Vertical'!$G879&amp;" "&amp;'2025 Decline Rates Vertical'!$H879</f>
        <v>9 79</v>
      </c>
      <c r="G879" s="45">
        <v>9</v>
      </c>
      <c r="H879" s="47">
        <v>79</v>
      </c>
      <c r="I879" s="47">
        <v>0.22</v>
      </c>
      <c r="J879" s="48"/>
      <c r="K879" s="45" t="str">
        <f>Table13[[#This Row],[JUR]]&amp;" "&amp;Table13[[#This Row],[FORMATION]]</f>
        <v>9 79</v>
      </c>
      <c r="L879" s="45">
        <v>9</v>
      </c>
      <c r="M879" s="47">
        <v>79</v>
      </c>
      <c r="N879" s="47">
        <v>0.1</v>
      </c>
    </row>
    <row r="880" spans="1:14">
      <c r="A880" s="34" t="str">
        <f>'2025 Decline Rates Vertical'!$B880&amp;" "&amp;'2025 Decline Rates Vertical'!$C880</f>
        <v>34 17</v>
      </c>
      <c r="B880" s="49">
        <v>34</v>
      </c>
      <c r="C880" s="50">
        <v>17</v>
      </c>
      <c r="D880" s="51">
        <v>0.3</v>
      </c>
      <c r="F880" s="37" t="str">
        <f>'2025 Decline Rates Vertical'!$G880&amp;" "&amp;'2025 Decline Rates Vertical'!$H880</f>
        <v>11 79</v>
      </c>
      <c r="G880" s="49">
        <v>11</v>
      </c>
      <c r="H880" s="51">
        <v>79</v>
      </c>
      <c r="I880" s="51">
        <v>0.22</v>
      </c>
      <c r="J880" s="44"/>
      <c r="K880" s="49" t="str">
        <f>Table13[[#This Row],[JUR]]&amp;" "&amp;Table13[[#This Row],[FORMATION]]</f>
        <v>11 79</v>
      </c>
      <c r="L880" s="49">
        <v>11</v>
      </c>
      <c r="M880" s="51">
        <v>79</v>
      </c>
      <c r="N880" s="51">
        <v>0.1</v>
      </c>
    </row>
    <row r="881" spans="1:14">
      <c r="A881" s="34" t="str">
        <f>'2025 Decline Rates Vertical'!$B881&amp;" "&amp;'2025 Decline Rates Vertical'!$C881</f>
        <v>34 18</v>
      </c>
      <c r="B881" s="45">
        <v>34</v>
      </c>
      <c r="C881" s="46">
        <v>18</v>
      </c>
      <c r="D881" s="47">
        <v>0.34</v>
      </c>
      <c r="F881" s="37" t="str">
        <f>'2025 Decline Rates Vertical'!$G881&amp;" "&amp;'2025 Decline Rates Vertical'!$H881</f>
        <v>17 79</v>
      </c>
      <c r="G881" s="45">
        <v>17</v>
      </c>
      <c r="H881" s="47">
        <v>79</v>
      </c>
      <c r="I881" s="47">
        <v>0.22</v>
      </c>
      <c r="J881" s="48"/>
      <c r="K881" s="45" t="str">
        <f>Table13[[#This Row],[JUR]]&amp;" "&amp;Table13[[#This Row],[FORMATION]]</f>
        <v>17 79</v>
      </c>
      <c r="L881" s="45">
        <v>17</v>
      </c>
      <c r="M881" s="47">
        <v>79</v>
      </c>
      <c r="N881" s="47">
        <v>0.1</v>
      </c>
    </row>
    <row r="882" spans="1:14">
      <c r="A882" s="34" t="str">
        <f>'2025 Decline Rates Vertical'!$B882&amp;" "&amp;'2025 Decline Rates Vertical'!$C882</f>
        <v>34 19</v>
      </c>
      <c r="B882" s="49">
        <v>34</v>
      </c>
      <c r="C882" s="50">
        <v>19</v>
      </c>
      <c r="D882" s="51">
        <v>0.36</v>
      </c>
      <c r="F882" s="37" t="str">
        <f>'2025 Decline Rates Vertical'!$G882&amp;" "&amp;'2025 Decline Rates Vertical'!$H882</f>
        <v>21 79</v>
      </c>
      <c r="G882" s="49">
        <v>21</v>
      </c>
      <c r="H882" s="51">
        <v>79</v>
      </c>
      <c r="I882" s="51">
        <v>0.22</v>
      </c>
      <c r="J882" s="44"/>
      <c r="K882" s="49" t="str">
        <f>Table13[[#This Row],[JUR]]&amp;" "&amp;Table13[[#This Row],[FORMATION]]</f>
        <v>21 79</v>
      </c>
      <c r="L882" s="49">
        <v>21</v>
      </c>
      <c r="M882" s="51">
        <v>79</v>
      </c>
      <c r="N882" s="51">
        <v>0.1</v>
      </c>
    </row>
    <row r="883" spans="1:14">
      <c r="A883" s="34" t="str">
        <f>'2025 Decline Rates Vertical'!$B883&amp;" "&amp;'2025 Decline Rates Vertical'!$C883</f>
        <v>34 22</v>
      </c>
      <c r="B883" s="45">
        <v>34</v>
      </c>
      <c r="C883" s="46">
        <v>22</v>
      </c>
      <c r="D883" s="47">
        <v>0.34</v>
      </c>
      <c r="F883" s="37" t="str">
        <f>'2025 Decline Rates Vertical'!$G883&amp;" "&amp;'2025 Decline Rates Vertical'!$H883</f>
        <v>24 79</v>
      </c>
      <c r="G883" s="45">
        <v>24</v>
      </c>
      <c r="H883" s="47">
        <v>79</v>
      </c>
      <c r="I883" s="47">
        <v>0.22</v>
      </c>
      <c r="J883" s="48"/>
      <c r="K883" s="45" t="str">
        <f>Table13[[#This Row],[JUR]]&amp;" "&amp;Table13[[#This Row],[FORMATION]]</f>
        <v>24 79</v>
      </c>
      <c r="L883" s="45">
        <v>24</v>
      </c>
      <c r="M883" s="47">
        <v>79</v>
      </c>
      <c r="N883" s="47">
        <v>0.1</v>
      </c>
    </row>
    <row r="884" spans="1:14">
      <c r="A884" s="34" t="str">
        <f>'2025 Decline Rates Vertical'!$B884&amp;" "&amp;'2025 Decline Rates Vertical'!$C884</f>
        <v>34 26</v>
      </c>
      <c r="B884" s="49">
        <v>34</v>
      </c>
      <c r="C884" s="50">
        <v>26</v>
      </c>
      <c r="D884" s="51">
        <v>0.4</v>
      </c>
      <c r="F884" s="37" t="str">
        <f>'2025 Decline Rates Vertical'!$G884&amp;" "&amp;'2025 Decline Rates Vertical'!$H884</f>
        <v>31 79</v>
      </c>
      <c r="G884" s="49">
        <v>31</v>
      </c>
      <c r="H884" s="51">
        <v>79</v>
      </c>
      <c r="I884" s="51">
        <v>0.22</v>
      </c>
      <c r="J884" s="44"/>
      <c r="K884" s="49" t="str">
        <f>Table13[[#This Row],[JUR]]&amp;" "&amp;Table13[[#This Row],[FORMATION]]</f>
        <v>31 79</v>
      </c>
      <c r="L884" s="49">
        <v>31</v>
      </c>
      <c r="M884" s="51">
        <v>79</v>
      </c>
      <c r="N884" s="51">
        <v>0.1</v>
      </c>
    </row>
    <row r="885" spans="1:14">
      <c r="A885" s="34" t="str">
        <f>'2025 Decline Rates Vertical'!$B885&amp;" "&amp;'2025 Decline Rates Vertical'!$C885</f>
        <v>34 93</v>
      </c>
      <c r="B885" s="45">
        <v>34</v>
      </c>
      <c r="C885" s="46">
        <v>93</v>
      </c>
      <c r="D885" s="47">
        <v>0.42</v>
      </c>
      <c r="F885" s="37" t="str">
        <f>'2025 Decline Rates Vertical'!$G885&amp;" "&amp;'2025 Decline Rates Vertical'!$H885</f>
        <v>46 79</v>
      </c>
      <c r="G885" s="45">
        <v>46</v>
      </c>
      <c r="H885" s="47">
        <v>79</v>
      </c>
      <c r="I885" s="47">
        <v>0.22</v>
      </c>
      <c r="J885" s="48"/>
      <c r="K885" s="45" t="str">
        <f>Table13[[#This Row],[JUR]]&amp;" "&amp;Table13[[#This Row],[FORMATION]]</f>
        <v>46 79</v>
      </c>
      <c r="L885" s="45">
        <v>46</v>
      </c>
      <c r="M885" s="47">
        <v>79</v>
      </c>
      <c r="N885" s="47">
        <v>0.1</v>
      </c>
    </row>
    <row r="886" spans="1:14">
      <c r="A886" s="34" t="str">
        <f>'2025 Decline Rates Vertical'!$B886&amp;" "&amp;'2025 Decline Rates Vertical'!$C886</f>
        <v>34 94</v>
      </c>
      <c r="B886" s="49">
        <v>34</v>
      </c>
      <c r="C886" s="50">
        <v>94</v>
      </c>
      <c r="D886" s="51">
        <v>0.34</v>
      </c>
      <c r="F886" s="37" t="str">
        <f>'2025 Decline Rates Vertical'!$G886&amp;" "&amp;'2025 Decline Rates Vertical'!$H886</f>
        <v>49 79</v>
      </c>
      <c r="G886" s="49">
        <v>49</v>
      </c>
      <c r="H886" s="51">
        <v>79</v>
      </c>
      <c r="I886" s="51">
        <v>0.22</v>
      </c>
      <c r="J886" s="44"/>
      <c r="K886" s="49" t="str">
        <f>Table13[[#This Row],[JUR]]&amp;" "&amp;Table13[[#This Row],[FORMATION]]</f>
        <v>49 79</v>
      </c>
      <c r="L886" s="49">
        <v>49</v>
      </c>
      <c r="M886" s="51">
        <v>79</v>
      </c>
      <c r="N886" s="51">
        <v>0.1</v>
      </c>
    </row>
    <row r="887" spans="1:14">
      <c r="A887" s="34" t="str">
        <f>'2025 Decline Rates Vertical'!$B887&amp;" "&amp;'2025 Decline Rates Vertical'!$C887</f>
        <v>34 95</v>
      </c>
      <c r="B887" s="45">
        <v>34</v>
      </c>
      <c r="C887" s="46">
        <v>95</v>
      </c>
      <c r="D887" s="47">
        <v>0.51</v>
      </c>
      <c r="F887" s="37" t="str">
        <f>'2025 Decline Rates Vertical'!$G887&amp;" "&amp;'2025 Decline Rates Vertical'!$H887</f>
        <v>1 80</v>
      </c>
      <c r="G887" s="45">
        <v>1</v>
      </c>
      <c r="H887" s="47">
        <v>80</v>
      </c>
      <c r="I887" s="47">
        <v>0.18</v>
      </c>
      <c r="J887" s="48"/>
      <c r="K887" s="45" t="str">
        <f>Table13[[#This Row],[JUR]]&amp;" "&amp;Table13[[#This Row],[FORMATION]]</f>
        <v>1 80</v>
      </c>
      <c r="L887" s="45">
        <v>1</v>
      </c>
      <c r="M887" s="47">
        <v>80</v>
      </c>
      <c r="N887" s="47">
        <v>0.09</v>
      </c>
    </row>
    <row r="888" spans="1:14">
      <c r="A888" s="34" t="str">
        <f>'2025 Decline Rates Vertical'!$B888&amp;" "&amp;'2025 Decline Rates Vertical'!$C888</f>
        <v>34 96</v>
      </c>
      <c r="B888" s="49">
        <v>34</v>
      </c>
      <c r="C888" s="50">
        <v>96</v>
      </c>
      <c r="D888" s="51">
        <v>0.7</v>
      </c>
      <c r="F888" s="37" t="str">
        <f>'2025 Decline Rates Vertical'!$G888&amp;" "&amp;'2025 Decline Rates Vertical'!$H888</f>
        <v>9 80</v>
      </c>
      <c r="G888" s="49">
        <v>9</v>
      </c>
      <c r="H888" s="51">
        <v>80</v>
      </c>
      <c r="I888" s="51">
        <v>0.18</v>
      </c>
      <c r="J888" s="44"/>
      <c r="K888" s="49" t="str">
        <f>Table13[[#This Row],[JUR]]&amp;" "&amp;Table13[[#This Row],[FORMATION]]</f>
        <v>9 80</v>
      </c>
      <c r="L888" s="49">
        <v>9</v>
      </c>
      <c r="M888" s="51">
        <v>80</v>
      </c>
      <c r="N888" s="51">
        <v>0.09</v>
      </c>
    </row>
    <row r="889" spans="1:14">
      <c r="A889" s="34" t="str">
        <f>'2025 Decline Rates Vertical'!$B889&amp;" "&amp;'2025 Decline Rates Vertical'!$C889</f>
        <v>34 100</v>
      </c>
      <c r="B889" s="45">
        <v>34</v>
      </c>
      <c r="C889" s="46">
        <v>100</v>
      </c>
      <c r="D889" s="47">
        <v>0</v>
      </c>
      <c r="F889" s="37" t="str">
        <f>'2025 Decline Rates Vertical'!$G889&amp;" "&amp;'2025 Decline Rates Vertical'!$H889</f>
        <v>11 80</v>
      </c>
      <c r="G889" s="45">
        <v>11</v>
      </c>
      <c r="H889" s="47">
        <v>80</v>
      </c>
      <c r="I889" s="47">
        <v>0.18</v>
      </c>
      <c r="J889" s="48"/>
      <c r="K889" s="45" t="str">
        <f>Table13[[#This Row],[JUR]]&amp;" "&amp;Table13[[#This Row],[FORMATION]]</f>
        <v>11 80</v>
      </c>
      <c r="L889" s="45">
        <v>11</v>
      </c>
      <c r="M889" s="47">
        <v>80</v>
      </c>
      <c r="N889" s="47">
        <v>0.09</v>
      </c>
    </row>
    <row r="890" spans="1:14">
      <c r="A890" s="34" t="str">
        <f>'2025 Decline Rates Vertical'!$B890&amp;" "&amp;'2025 Decline Rates Vertical'!$C890</f>
        <v>34 101</v>
      </c>
      <c r="B890" s="49">
        <v>34</v>
      </c>
      <c r="C890" s="50">
        <v>101</v>
      </c>
      <c r="D890" s="51">
        <v>0</v>
      </c>
      <c r="F890" s="37" t="str">
        <f>'2025 Decline Rates Vertical'!$G890&amp;" "&amp;'2025 Decline Rates Vertical'!$H890</f>
        <v>17 80</v>
      </c>
      <c r="G890" s="49">
        <v>17</v>
      </c>
      <c r="H890" s="51">
        <v>80</v>
      </c>
      <c r="I890" s="51">
        <v>0.18</v>
      </c>
      <c r="J890" s="44"/>
      <c r="K890" s="49" t="str">
        <f>Table13[[#This Row],[JUR]]&amp;" "&amp;Table13[[#This Row],[FORMATION]]</f>
        <v>17 80</v>
      </c>
      <c r="L890" s="49">
        <v>17</v>
      </c>
      <c r="M890" s="51">
        <v>80</v>
      </c>
      <c r="N890" s="51">
        <v>0.09</v>
      </c>
    </row>
    <row r="891" spans="1:14">
      <c r="A891" s="34" t="str">
        <f>'2025 Decline Rates Vertical'!$B891&amp;" "&amp;'2025 Decline Rates Vertical'!$C891</f>
        <v>34 109</v>
      </c>
      <c r="B891" s="45">
        <v>34</v>
      </c>
      <c r="C891" s="46">
        <v>109</v>
      </c>
      <c r="D891" s="47">
        <v>0.41</v>
      </c>
      <c r="F891" s="37" t="str">
        <f>'2025 Decline Rates Vertical'!$G891&amp;" "&amp;'2025 Decline Rates Vertical'!$H891</f>
        <v>21 80</v>
      </c>
      <c r="G891" s="45">
        <v>21</v>
      </c>
      <c r="H891" s="47">
        <v>80</v>
      </c>
      <c r="I891" s="47">
        <v>0.18</v>
      </c>
      <c r="J891" s="48"/>
      <c r="K891" s="45" t="str">
        <f>Table13[[#This Row],[JUR]]&amp;" "&amp;Table13[[#This Row],[FORMATION]]</f>
        <v>21 80</v>
      </c>
      <c r="L891" s="45">
        <v>21</v>
      </c>
      <c r="M891" s="47">
        <v>80</v>
      </c>
      <c r="N891" s="47">
        <v>0.09</v>
      </c>
    </row>
    <row r="892" spans="1:14">
      <c r="A892" s="34" t="str">
        <f>'2025 Decline Rates Vertical'!$B892&amp;" "&amp;'2025 Decline Rates Vertical'!$C892</f>
        <v>35 9</v>
      </c>
      <c r="B892" s="49">
        <v>35</v>
      </c>
      <c r="C892" s="50">
        <v>9</v>
      </c>
      <c r="D892" s="51">
        <v>0.39</v>
      </c>
      <c r="F892" s="37" t="str">
        <f>'2025 Decline Rates Vertical'!$G892&amp;" "&amp;'2025 Decline Rates Vertical'!$H892</f>
        <v>24 80</v>
      </c>
      <c r="G892" s="49">
        <v>24</v>
      </c>
      <c r="H892" s="51">
        <v>80</v>
      </c>
      <c r="I892" s="51">
        <v>0.18</v>
      </c>
      <c r="J892" s="44"/>
      <c r="K892" s="49" t="str">
        <f>Table13[[#This Row],[JUR]]&amp;" "&amp;Table13[[#This Row],[FORMATION]]</f>
        <v>24 80</v>
      </c>
      <c r="L892" s="49">
        <v>24</v>
      </c>
      <c r="M892" s="51">
        <v>80</v>
      </c>
      <c r="N892" s="51">
        <v>0.09</v>
      </c>
    </row>
    <row r="893" spans="1:14">
      <c r="A893" s="34" t="str">
        <f>'2025 Decline Rates Vertical'!$B893&amp;" "&amp;'2025 Decline Rates Vertical'!$C893</f>
        <v>35 10</v>
      </c>
      <c r="B893" s="45">
        <v>35</v>
      </c>
      <c r="C893" s="46">
        <v>10</v>
      </c>
      <c r="D893" s="47">
        <v>0.18</v>
      </c>
      <c r="F893" s="37" t="str">
        <f>'2025 Decline Rates Vertical'!$G893&amp;" "&amp;'2025 Decline Rates Vertical'!$H893</f>
        <v>31 80</v>
      </c>
      <c r="G893" s="45">
        <v>31</v>
      </c>
      <c r="H893" s="47">
        <v>80</v>
      </c>
      <c r="I893" s="47">
        <v>0.18</v>
      </c>
      <c r="J893" s="48"/>
      <c r="K893" s="45" t="str">
        <f>Table13[[#This Row],[JUR]]&amp;" "&amp;Table13[[#This Row],[FORMATION]]</f>
        <v>31 80</v>
      </c>
      <c r="L893" s="45">
        <v>31</v>
      </c>
      <c r="M893" s="47">
        <v>80</v>
      </c>
      <c r="N893" s="47">
        <v>0.09</v>
      </c>
    </row>
    <row r="894" spans="1:14">
      <c r="A894" s="34" t="str">
        <f>'2025 Decline Rates Vertical'!$B894&amp;" "&amp;'2025 Decline Rates Vertical'!$C894</f>
        <v>35 11</v>
      </c>
      <c r="B894" s="49">
        <v>35</v>
      </c>
      <c r="C894" s="50">
        <v>11</v>
      </c>
      <c r="D894" s="51">
        <v>0.47</v>
      </c>
      <c r="F894" s="37" t="str">
        <f>'2025 Decline Rates Vertical'!$G894&amp;" "&amp;'2025 Decline Rates Vertical'!$H894</f>
        <v>46 80</v>
      </c>
      <c r="G894" s="49">
        <v>46</v>
      </c>
      <c r="H894" s="51">
        <v>80</v>
      </c>
      <c r="I894" s="51">
        <v>0.18</v>
      </c>
      <c r="J894" s="44"/>
      <c r="K894" s="49" t="str">
        <f>Table13[[#This Row],[JUR]]&amp;" "&amp;Table13[[#This Row],[FORMATION]]</f>
        <v>46 80</v>
      </c>
      <c r="L894" s="49">
        <v>46</v>
      </c>
      <c r="M894" s="51">
        <v>80</v>
      </c>
      <c r="N894" s="51">
        <v>0.09</v>
      </c>
    </row>
    <row r="895" spans="1:14">
      <c r="A895" s="34" t="str">
        <f>'2025 Decline Rates Vertical'!$B895&amp;" "&amp;'2025 Decline Rates Vertical'!$C895</f>
        <v>35 13</v>
      </c>
      <c r="B895" s="45">
        <v>35</v>
      </c>
      <c r="C895" s="46">
        <v>13</v>
      </c>
      <c r="D895" s="47">
        <v>0.26</v>
      </c>
      <c r="F895" s="37" t="str">
        <f>'2025 Decline Rates Vertical'!$G895&amp;" "&amp;'2025 Decline Rates Vertical'!$H895</f>
        <v>49 80</v>
      </c>
      <c r="G895" s="45">
        <v>49</v>
      </c>
      <c r="H895" s="47">
        <v>80</v>
      </c>
      <c r="I895" s="47">
        <v>0.18</v>
      </c>
      <c r="J895" s="48"/>
      <c r="K895" s="45" t="str">
        <f>Table13[[#This Row],[JUR]]&amp;" "&amp;Table13[[#This Row],[FORMATION]]</f>
        <v>49 80</v>
      </c>
      <c r="L895" s="45">
        <v>49</v>
      </c>
      <c r="M895" s="47">
        <v>80</v>
      </c>
      <c r="N895" s="47">
        <v>0.09</v>
      </c>
    </row>
    <row r="896" spans="1:14">
      <c r="A896" s="34" t="str">
        <f>'2025 Decline Rates Vertical'!$B896&amp;" "&amp;'2025 Decline Rates Vertical'!$C896</f>
        <v>35 15</v>
      </c>
      <c r="B896" s="49">
        <v>35</v>
      </c>
      <c r="C896" s="50">
        <v>15</v>
      </c>
      <c r="D896" s="51">
        <v>0.18</v>
      </c>
      <c r="F896" s="37" t="str">
        <f>'2025 Decline Rates Vertical'!$G896&amp;" "&amp;'2025 Decline Rates Vertical'!$H896</f>
        <v>1 81</v>
      </c>
      <c r="G896" s="49">
        <v>1</v>
      </c>
      <c r="H896" s="51">
        <v>81</v>
      </c>
      <c r="I896" s="51">
        <v>0.24</v>
      </c>
      <c r="J896" s="44"/>
      <c r="K896" s="49" t="str">
        <f>Table13[[#This Row],[JUR]]&amp;" "&amp;Table13[[#This Row],[FORMATION]]</f>
        <v>1 81</v>
      </c>
      <c r="L896" s="49">
        <v>1</v>
      </c>
      <c r="M896" s="51">
        <v>81</v>
      </c>
      <c r="N896" s="51">
        <v>0.1</v>
      </c>
    </row>
    <row r="897" spans="1:14">
      <c r="A897" s="34" t="str">
        <f>'2025 Decline Rates Vertical'!$B897&amp;" "&amp;'2025 Decline Rates Vertical'!$C897</f>
        <v>35 93</v>
      </c>
      <c r="B897" s="45">
        <v>35</v>
      </c>
      <c r="C897" s="46">
        <v>93</v>
      </c>
      <c r="D897" s="47">
        <v>0.42</v>
      </c>
      <c r="F897" s="37" t="str">
        <f>'2025 Decline Rates Vertical'!$G897&amp;" "&amp;'2025 Decline Rates Vertical'!$H897</f>
        <v>9 81</v>
      </c>
      <c r="G897" s="45">
        <v>9</v>
      </c>
      <c r="H897" s="47">
        <v>81</v>
      </c>
      <c r="I897" s="47">
        <v>0.24</v>
      </c>
      <c r="J897" s="48"/>
      <c r="K897" s="45" t="str">
        <f>Table13[[#This Row],[JUR]]&amp;" "&amp;Table13[[#This Row],[FORMATION]]</f>
        <v>9 81</v>
      </c>
      <c r="L897" s="45">
        <v>9</v>
      </c>
      <c r="M897" s="47">
        <v>81</v>
      </c>
      <c r="N897" s="47">
        <v>0.1</v>
      </c>
    </row>
    <row r="898" spans="1:14">
      <c r="A898" s="34" t="str">
        <f>'2025 Decline Rates Vertical'!$B898&amp;" "&amp;'2025 Decline Rates Vertical'!$C898</f>
        <v>35 94</v>
      </c>
      <c r="B898" s="49">
        <v>35</v>
      </c>
      <c r="C898" s="50">
        <v>94</v>
      </c>
      <c r="D898" s="51">
        <v>0.34</v>
      </c>
      <c r="F898" s="37" t="str">
        <f>'2025 Decline Rates Vertical'!$G898&amp;" "&amp;'2025 Decline Rates Vertical'!$H898</f>
        <v>11 81</v>
      </c>
      <c r="G898" s="49">
        <v>11</v>
      </c>
      <c r="H898" s="51">
        <v>81</v>
      </c>
      <c r="I898" s="51">
        <v>0.24</v>
      </c>
      <c r="J898" s="44"/>
      <c r="K898" s="49" t="str">
        <f>Table13[[#This Row],[JUR]]&amp;" "&amp;Table13[[#This Row],[FORMATION]]</f>
        <v>11 81</v>
      </c>
      <c r="L898" s="49">
        <v>11</v>
      </c>
      <c r="M898" s="51">
        <v>81</v>
      </c>
      <c r="N898" s="51">
        <v>0.1</v>
      </c>
    </row>
    <row r="899" spans="1:14">
      <c r="A899" s="34" t="str">
        <f>'2025 Decline Rates Vertical'!$B899&amp;" "&amp;'2025 Decline Rates Vertical'!$C899</f>
        <v>35 95</v>
      </c>
      <c r="B899" s="45">
        <v>35</v>
      </c>
      <c r="C899" s="46">
        <v>95</v>
      </c>
      <c r="D899" s="47">
        <v>0.51</v>
      </c>
      <c r="F899" s="37" t="str">
        <f>'2025 Decline Rates Vertical'!$G899&amp;" "&amp;'2025 Decline Rates Vertical'!$H899</f>
        <v>17 81</v>
      </c>
      <c r="G899" s="45">
        <v>17</v>
      </c>
      <c r="H899" s="47">
        <v>81</v>
      </c>
      <c r="I899" s="47">
        <v>0.24</v>
      </c>
      <c r="J899" s="48"/>
      <c r="K899" s="45" t="str">
        <f>Table13[[#This Row],[JUR]]&amp;" "&amp;Table13[[#This Row],[FORMATION]]</f>
        <v>17 81</v>
      </c>
      <c r="L899" s="45">
        <v>17</v>
      </c>
      <c r="M899" s="47">
        <v>81</v>
      </c>
      <c r="N899" s="47">
        <v>0.1</v>
      </c>
    </row>
    <row r="900" spans="1:14">
      <c r="A900" s="34" t="str">
        <f>'2025 Decline Rates Vertical'!$B900&amp;" "&amp;'2025 Decline Rates Vertical'!$C900</f>
        <v>35 96</v>
      </c>
      <c r="B900" s="49">
        <v>35</v>
      </c>
      <c r="C900" s="50">
        <v>96</v>
      </c>
      <c r="D900" s="51">
        <v>0.7</v>
      </c>
      <c r="F900" s="37" t="str">
        <f>'2025 Decline Rates Vertical'!$G900&amp;" "&amp;'2025 Decline Rates Vertical'!$H900</f>
        <v>21 81</v>
      </c>
      <c r="G900" s="49">
        <v>21</v>
      </c>
      <c r="H900" s="51">
        <v>81</v>
      </c>
      <c r="I900" s="51">
        <v>0.24</v>
      </c>
      <c r="J900" s="44"/>
      <c r="K900" s="49" t="str">
        <f>Table13[[#This Row],[JUR]]&amp;" "&amp;Table13[[#This Row],[FORMATION]]</f>
        <v>21 81</v>
      </c>
      <c r="L900" s="49">
        <v>21</v>
      </c>
      <c r="M900" s="51">
        <v>81</v>
      </c>
      <c r="N900" s="51">
        <v>0.1</v>
      </c>
    </row>
    <row r="901" spans="1:14">
      <c r="A901" s="34" t="str">
        <f>'2025 Decline Rates Vertical'!$B901&amp;" "&amp;'2025 Decline Rates Vertical'!$C901</f>
        <v>35 97</v>
      </c>
      <c r="B901" s="45">
        <v>35</v>
      </c>
      <c r="C901" s="46">
        <v>97</v>
      </c>
      <c r="D901" s="47">
        <v>0.23</v>
      </c>
      <c r="F901" s="37" t="str">
        <f>'2025 Decline Rates Vertical'!$G901&amp;" "&amp;'2025 Decline Rates Vertical'!$H901</f>
        <v>24 81</v>
      </c>
      <c r="G901" s="45">
        <v>24</v>
      </c>
      <c r="H901" s="47">
        <v>81</v>
      </c>
      <c r="I901" s="47">
        <v>0.24</v>
      </c>
      <c r="J901" s="48"/>
      <c r="K901" s="45" t="str">
        <f>Table13[[#This Row],[JUR]]&amp;" "&amp;Table13[[#This Row],[FORMATION]]</f>
        <v>24 81</v>
      </c>
      <c r="L901" s="45">
        <v>24</v>
      </c>
      <c r="M901" s="47">
        <v>81</v>
      </c>
      <c r="N901" s="47">
        <v>0.1</v>
      </c>
    </row>
    <row r="902" spans="1:14">
      <c r="A902" s="34" t="str">
        <f>'2025 Decline Rates Vertical'!$B902&amp;" "&amp;'2025 Decline Rates Vertical'!$C902</f>
        <v>35 100</v>
      </c>
      <c r="B902" s="49">
        <v>35</v>
      </c>
      <c r="C902" s="50">
        <v>100</v>
      </c>
      <c r="D902" s="51">
        <v>0</v>
      </c>
      <c r="F902" s="37" t="str">
        <f>'2025 Decline Rates Vertical'!$G902&amp;" "&amp;'2025 Decline Rates Vertical'!$H902</f>
        <v>31 81</v>
      </c>
      <c r="G902" s="49">
        <v>31</v>
      </c>
      <c r="H902" s="51">
        <v>81</v>
      </c>
      <c r="I902" s="51">
        <v>0.24</v>
      </c>
      <c r="J902" s="44"/>
      <c r="K902" s="49" t="str">
        <f>Table13[[#This Row],[JUR]]&amp;" "&amp;Table13[[#This Row],[FORMATION]]</f>
        <v>31 81</v>
      </c>
      <c r="L902" s="49">
        <v>31</v>
      </c>
      <c r="M902" s="51">
        <v>81</v>
      </c>
      <c r="N902" s="51">
        <v>0.1</v>
      </c>
    </row>
    <row r="903" spans="1:14">
      <c r="A903" s="34" t="str">
        <f>'2025 Decline Rates Vertical'!$B903&amp;" "&amp;'2025 Decline Rates Vertical'!$C903</f>
        <v>35 101</v>
      </c>
      <c r="B903" s="45">
        <v>35</v>
      </c>
      <c r="C903" s="46">
        <v>101</v>
      </c>
      <c r="D903" s="47">
        <v>0</v>
      </c>
      <c r="F903" s="37" t="str">
        <f>'2025 Decline Rates Vertical'!$G903&amp;" "&amp;'2025 Decline Rates Vertical'!$H903</f>
        <v>46 81</v>
      </c>
      <c r="G903" s="45">
        <v>46</v>
      </c>
      <c r="H903" s="47">
        <v>81</v>
      </c>
      <c r="I903" s="47">
        <v>0.24</v>
      </c>
      <c r="J903" s="48"/>
      <c r="K903" s="45" t="str">
        <f>Table13[[#This Row],[JUR]]&amp;" "&amp;Table13[[#This Row],[FORMATION]]</f>
        <v>46 81</v>
      </c>
      <c r="L903" s="45">
        <v>46</v>
      </c>
      <c r="M903" s="47">
        <v>81</v>
      </c>
      <c r="N903" s="47">
        <v>0.1</v>
      </c>
    </row>
    <row r="904" spans="1:14">
      <c r="A904" s="34" t="str">
        <f>'2025 Decline Rates Vertical'!$B904&amp;" "&amp;'2025 Decline Rates Vertical'!$C904</f>
        <v>36 1</v>
      </c>
      <c r="B904" s="49">
        <v>36</v>
      </c>
      <c r="C904" s="50">
        <v>1</v>
      </c>
      <c r="D904" s="51">
        <v>0.3</v>
      </c>
      <c r="F904" s="37" t="str">
        <f>'2025 Decline Rates Vertical'!$G904&amp;" "&amp;'2025 Decline Rates Vertical'!$H904</f>
        <v>49 81</v>
      </c>
      <c r="G904" s="49">
        <v>49</v>
      </c>
      <c r="H904" s="51">
        <v>81</v>
      </c>
      <c r="I904" s="51">
        <v>0.24</v>
      </c>
      <c r="J904" s="44"/>
      <c r="K904" s="49" t="str">
        <f>Table13[[#This Row],[JUR]]&amp;" "&amp;Table13[[#This Row],[FORMATION]]</f>
        <v>49 81</v>
      </c>
      <c r="L904" s="49">
        <v>49</v>
      </c>
      <c r="M904" s="51">
        <v>81</v>
      </c>
      <c r="N904" s="51">
        <v>0.1</v>
      </c>
    </row>
    <row r="905" spans="1:14">
      <c r="A905" s="34" t="str">
        <f>'2025 Decline Rates Vertical'!$B905&amp;" "&amp;'2025 Decline Rates Vertical'!$C905</f>
        <v>36 9</v>
      </c>
      <c r="B905" s="45">
        <v>36</v>
      </c>
      <c r="C905" s="46">
        <v>9</v>
      </c>
      <c r="D905" s="47">
        <v>0.41</v>
      </c>
      <c r="F905" s="37" t="str">
        <f>'2025 Decline Rates Vertical'!$G905&amp;" "&amp;'2025 Decline Rates Vertical'!$H905</f>
        <v>1 82</v>
      </c>
      <c r="G905" s="45">
        <v>1</v>
      </c>
      <c r="H905" s="47">
        <v>82</v>
      </c>
      <c r="I905" s="47">
        <v>0.14000000000000001</v>
      </c>
      <c r="J905" s="48"/>
      <c r="K905" s="45" t="str">
        <f>Table13[[#This Row],[JUR]]&amp;" "&amp;Table13[[#This Row],[FORMATION]]</f>
        <v>1 82</v>
      </c>
      <c r="L905" s="45">
        <v>1</v>
      </c>
      <c r="M905" s="47">
        <v>82</v>
      </c>
      <c r="N905" s="47">
        <v>0.14000000000000001</v>
      </c>
    </row>
    <row r="906" spans="1:14">
      <c r="A906" s="34" t="str">
        <f>'2025 Decline Rates Vertical'!$B906&amp;" "&amp;'2025 Decline Rates Vertical'!$C906</f>
        <v>36 10</v>
      </c>
      <c r="B906" s="49">
        <v>36</v>
      </c>
      <c r="C906" s="50">
        <v>10</v>
      </c>
      <c r="D906" s="51">
        <v>0.28999999999999998</v>
      </c>
      <c r="F906" s="37" t="str">
        <f>'2025 Decline Rates Vertical'!$G906&amp;" "&amp;'2025 Decline Rates Vertical'!$H906</f>
        <v>9 82</v>
      </c>
      <c r="G906" s="49">
        <v>9</v>
      </c>
      <c r="H906" s="51">
        <v>82</v>
      </c>
      <c r="I906" s="51">
        <v>0.14000000000000001</v>
      </c>
      <c r="J906" s="44"/>
      <c r="K906" s="49" t="str">
        <f>Table13[[#This Row],[JUR]]&amp;" "&amp;Table13[[#This Row],[FORMATION]]</f>
        <v>9 82</v>
      </c>
      <c r="L906" s="49">
        <v>9</v>
      </c>
      <c r="M906" s="51">
        <v>82</v>
      </c>
      <c r="N906" s="51">
        <v>0.14000000000000001</v>
      </c>
    </row>
    <row r="907" spans="1:14">
      <c r="A907" s="34" t="str">
        <f>'2025 Decline Rates Vertical'!$B907&amp;" "&amp;'2025 Decline Rates Vertical'!$C907</f>
        <v>36 14</v>
      </c>
      <c r="B907" s="45">
        <v>36</v>
      </c>
      <c r="C907" s="46">
        <v>14</v>
      </c>
      <c r="D907" s="47">
        <v>0.31</v>
      </c>
      <c r="F907" s="37" t="str">
        <f>'2025 Decline Rates Vertical'!$G907&amp;" "&amp;'2025 Decline Rates Vertical'!$H907</f>
        <v>11 82</v>
      </c>
      <c r="G907" s="45">
        <v>11</v>
      </c>
      <c r="H907" s="47">
        <v>82</v>
      </c>
      <c r="I907" s="47">
        <v>0.14000000000000001</v>
      </c>
      <c r="J907" s="48"/>
      <c r="K907" s="45" t="str">
        <f>Table13[[#This Row],[JUR]]&amp;" "&amp;Table13[[#This Row],[FORMATION]]</f>
        <v>11 82</v>
      </c>
      <c r="L907" s="45">
        <v>11</v>
      </c>
      <c r="M907" s="47">
        <v>82</v>
      </c>
      <c r="N907" s="47">
        <v>0.14000000000000001</v>
      </c>
    </row>
    <row r="908" spans="1:14">
      <c r="A908" s="34" t="str">
        <f>'2025 Decline Rates Vertical'!$B908&amp;" "&amp;'2025 Decline Rates Vertical'!$C908</f>
        <v>36 20</v>
      </c>
      <c r="B908" s="49">
        <v>36</v>
      </c>
      <c r="C908" s="50">
        <v>20</v>
      </c>
      <c r="D908" s="51">
        <v>0.44</v>
      </c>
      <c r="F908" s="37" t="str">
        <f>'2025 Decline Rates Vertical'!$G908&amp;" "&amp;'2025 Decline Rates Vertical'!$H908</f>
        <v>17 82</v>
      </c>
      <c r="G908" s="49">
        <v>17</v>
      </c>
      <c r="H908" s="51">
        <v>82</v>
      </c>
      <c r="I908" s="51">
        <v>0.14000000000000001</v>
      </c>
      <c r="J908" s="44"/>
      <c r="K908" s="49" t="str">
        <f>Table13[[#This Row],[JUR]]&amp;" "&amp;Table13[[#This Row],[FORMATION]]</f>
        <v>17 82</v>
      </c>
      <c r="L908" s="49">
        <v>17</v>
      </c>
      <c r="M908" s="51">
        <v>82</v>
      </c>
      <c r="N908" s="51">
        <v>0.14000000000000001</v>
      </c>
    </row>
    <row r="909" spans="1:14">
      <c r="A909" s="34" t="str">
        <f>'2025 Decline Rates Vertical'!$B909&amp;" "&amp;'2025 Decline Rates Vertical'!$C909</f>
        <v>36 21</v>
      </c>
      <c r="B909" s="45">
        <v>36</v>
      </c>
      <c r="C909" s="46">
        <v>21</v>
      </c>
      <c r="D909" s="47">
        <v>0.28999999999999998</v>
      </c>
      <c r="F909" s="37" t="str">
        <f>'2025 Decline Rates Vertical'!$G909&amp;" "&amp;'2025 Decline Rates Vertical'!$H909</f>
        <v>21 82</v>
      </c>
      <c r="G909" s="45">
        <v>21</v>
      </c>
      <c r="H909" s="47">
        <v>82</v>
      </c>
      <c r="I909" s="47">
        <v>0.14000000000000001</v>
      </c>
      <c r="J909" s="48"/>
      <c r="K909" s="45" t="str">
        <f>Table13[[#This Row],[JUR]]&amp;" "&amp;Table13[[#This Row],[FORMATION]]</f>
        <v>21 82</v>
      </c>
      <c r="L909" s="45">
        <v>21</v>
      </c>
      <c r="M909" s="47">
        <v>82</v>
      </c>
      <c r="N909" s="47">
        <v>0.14000000000000001</v>
      </c>
    </row>
    <row r="910" spans="1:14">
      <c r="A910" s="34" t="str">
        <f>'2025 Decline Rates Vertical'!$B910&amp;" "&amp;'2025 Decline Rates Vertical'!$C910</f>
        <v>36 32</v>
      </c>
      <c r="B910" s="49">
        <v>36</v>
      </c>
      <c r="C910" s="50">
        <v>32</v>
      </c>
      <c r="D910" s="51">
        <v>0.48</v>
      </c>
      <c r="F910" s="37" t="str">
        <f>'2025 Decline Rates Vertical'!$G910&amp;" "&amp;'2025 Decline Rates Vertical'!$H910</f>
        <v>24 82</v>
      </c>
      <c r="G910" s="49">
        <v>24</v>
      </c>
      <c r="H910" s="51">
        <v>82</v>
      </c>
      <c r="I910" s="51">
        <v>0.14000000000000001</v>
      </c>
      <c r="J910" s="44"/>
      <c r="K910" s="49" t="str">
        <f>Table13[[#This Row],[JUR]]&amp;" "&amp;Table13[[#This Row],[FORMATION]]</f>
        <v>24 82</v>
      </c>
      <c r="L910" s="49">
        <v>24</v>
      </c>
      <c r="M910" s="51">
        <v>82</v>
      </c>
      <c r="N910" s="51">
        <v>0.14000000000000001</v>
      </c>
    </row>
    <row r="911" spans="1:14">
      <c r="A911" s="34" t="str">
        <f>'2025 Decline Rates Vertical'!$B911&amp;" "&amp;'2025 Decline Rates Vertical'!$C911</f>
        <v>36 33</v>
      </c>
      <c r="B911" s="45">
        <v>36</v>
      </c>
      <c r="C911" s="46">
        <v>33</v>
      </c>
      <c r="D911" s="47">
        <v>0.39</v>
      </c>
      <c r="F911" s="37" t="str">
        <f>'2025 Decline Rates Vertical'!$G911&amp;" "&amp;'2025 Decline Rates Vertical'!$H911</f>
        <v>31 82</v>
      </c>
      <c r="G911" s="45">
        <v>31</v>
      </c>
      <c r="H911" s="47">
        <v>82</v>
      </c>
      <c r="I911" s="47">
        <v>0.14000000000000001</v>
      </c>
      <c r="J911" s="48"/>
      <c r="K911" s="45" t="str">
        <f>Table13[[#This Row],[JUR]]&amp;" "&amp;Table13[[#This Row],[FORMATION]]</f>
        <v>31 82</v>
      </c>
      <c r="L911" s="45">
        <v>31</v>
      </c>
      <c r="M911" s="47">
        <v>82</v>
      </c>
      <c r="N911" s="47">
        <v>0.14000000000000001</v>
      </c>
    </row>
    <row r="912" spans="1:14">
      <c r="A912" s="34" t="str">
        <f>'2025 Decline Rates Vertical'!$B912&amp;" "&amp;'2025 Decline Rates Vertical'!$C912</f>
        <v>36 34</v>
      </c>
      <c r="B912" s="49">
        <v>36</v>
      </c>
      <c r="C912" s="50">
        <v>34</v>
      </c>
      <c r="D912" s="51">
        <v>0.53</v>
      </c>
      <c r="F912" s="37" t="str">
        <f>'2025 Decline Rates Vertical'!$G912&amp;" "&amp;'2025 Decline Rates Vertical'!$H912</f>
        <v>46 82</v>
      </c>
      <c r="G912" s="49">
        <v>46</v>
      </c>
      <c r="H912" s="51">
        <v>82</v>
      </c>
      <c r="I912" s="51">
        <v>0.14000000000000001</v>
      </c>
      <c r="J912" s="44"/>
      <c r="K912" s="49" t="str">
        <f>Table13[[#This Row],[JUR]]&amp;" "&amp;Table13[[#This Row],[FORMATION]]</f>
        <v>46 82</v>
      </c>
      <c r="L912" s="49">
        <v>46</v>
      </c>
      <c r="M912" s="51">
        <v>82</v>
      </c>
      <c r="N912" s="51">
        <v>0.14000000000000001</v>
      </c>
    </row>
    <row r="913" spans="1:14">
      <c r="A913" s="34" t="str">
        <f>'2025 Decline Rates Vertical'!$B913&amp;" "&amp;'2025 Decline Rates Vertical'!$C913</f>
        <v>36 35</v>
      </c>
      <c r="B913" s="45">
        <v>36</v>
      </c>
      <c r="C913" s="46">
        <v>35</v>
      </c>
      <c r="D913" s="47">
        <v>0.36</v>
      </c>
      <c r="F913" s="37" t="str">
        <f>'2025 Decline Rates Vertical'!$G913&amp;" "&amp;'2025 Decline Rates Vertical'!$H913</f>
        <v>49 82</v>
      </c>
      <c r="G913" s="45">
        <v>49</v>
      </c>
      <c r="H913" s="47">
        <v>82</v>
      </c>
      <c r="I913" s="47">
        <v>0.14000000000000001</v>
      </c>
      <c r="J913" s="48"/>
      <c r="K913" s="45" t="str">
        <f>Table13[[#This Row],[JUR]]&amp;" "&amp;Table13[[#This Row],[FORMATION]]</f>
        <v>49 82</v>
      </c>
      <c r="L913" s="45">
        <v>49</v>
      </c>
      <c r="M913" s="47">
        <v>82</v>
      </c>
      <c r="N913" s="47">
        <v>0.14000000000000001</v>
      </c>
    </row>
    <row r="914" spans="1:14">
      <c r="A914" s="34" t="str">
        <f>'2025 Decline Rates Vertical'!$B914&amp;" "&amp;'2025 Decline Rates Vertical'!$C914</f>
        <v>36 36</v>
      </c>
      <c r="B914" s="49">
        <v>36</v>
      </c>
      <c r="C914" s="50">
        <v>36</v>
      </c>
      <c r="D914" s="51">
        <v>0.34</v>
      </c>
      <c r="F914" s="37" t="str">
        <f>'2025 Decline Rates Vertical'!$G914&amp;" "&amp;'2025 Decline Rates Vertical'!$H914</f>
        <v>37 83</v>
      </c>
      <c r="G914" s="49">
        <v>37</v>
      </c>
      <c r="H914" s="51">
        <v>83</v>
      </c>
      <c r="I914" s="51">
        <v>0.44</v>
      </c>
      <c r="J914" s="44"/>
      <c r="K914" s="49" t="str">
        <f>Table13[[#This Row],[JUR]]&amp;" "&amp;Table13[[#This Row],[FORMATION]]</f>
        <v>37 83</v>
      </c>
      <c r="L914" s="49">
        <v>37</v>
      </c>
      <c r="M914" s="51">
        <v>83</v>
      </c>
      <c r="N914" s="51">
        <v>0.4</v>
      </c>
    </row>
    <row r="915" spans="1:14">
      <c r="A915" s="34" t="str">
        <f>'2025 Decline Rates Vertical'!$B915&amp;" "&amp;'2025 Decline Rates Vertical'!$C915</f>
        <v>36 37</v>
      </c>
      <c r="B915" s="45">
        <v>36</v>
      </c>
      <c r="C915" s="46">
        <v>37</v>
      </c>
      <c r="D915" s="47">
        <v>0.5</v>
      </c>
      <c r="F915" s="37" t="str">
        <f>'2025 Decline Rates Vertical'!$G915&amp;" "&amp;'2025 Decline Rates Vertical'!$H915</f>
        <v>43 83</v>
      </c>
      <c r="G915" s="45">
        <v>43</v>
      </c>
      <c r="H915" s="47">
        <v>83</v>
      </c>
      <c r="I915" s="47">
        <v>0.44</v>
      </c>
      <c r="J915" s="48"/>
      <c r="K915" s="45" t="str">
        <f>Table13[[#This Row],[JUR]]&amp;" "&amp;Table13[[#This Row],[FORMATION]]</f>
        <v>43 83</v>
      </c>
      <c r="L915" s="45">
        <v>43</v>
      </c>
      <c r="M915" s="47">
        <v>83</v>
      </c>
      <c r="N915" s="47">
        <v>0.4</v>
      </c>
    </row>
    <row r="916" spans="1:14">
      <c r="A916" s="34" t="str">
        <f>'2025 Decline Rates Vertical'!$B916&amp;" "&amp;'2025 Decline Rates Vertical'!$C916</f>
        <v>36 38</v>
      </c>
      <c r="B916" s="49">
        <v>36</v>
      </c>
      <c r="C916" s="50">
        <v>38</v>
      </c>
      <c r="D916" s="51">
        <v>0.4</v>
      </c>
      <c r="F916" s="37" t="str">
        <f>'2025 Decline Rates Vertical'!$G916&amp;" "&amp;'2025 Decline Rates Vertical'!$H916</f>
        <v>54 83</v>
      </c>
      <c r="G916" s="49">
        <v>54</v>
      </c>
      <c r="H916" s="51">
        <v>83</v>
      </c>
      <c r="I916" s="51">
        <v>0.44</v>
      </c>
      <c r="J916" s="44"/>
      <c r="K916" s="49" t="str">
        <f>Table13[[#This Row],[JUR]]&amp;" "&amp;Table13[[#This Row],[FORMATION]]</f>
        <v>54 83</v>
      </c>
      <c r="L916" s="49">
        <v>54</v>
      </c>
      <c r="M916" s="51">
        <v>83</v>
      </c>
      <c r="N916" s="51">
        <v>0.4</v>
      </c>
    </row>
    <row r="917" spans="1:14">
      <c r="A917" s="34" t="str">
        <f>'2025 Decline Rates Vertical'!$B917&amp;" "&amp;'2025 Decline Rates Vertical'!$C917</f>
        <v>36 39</v>
      </c>
      <c r="B917" s="45">
        <v>36</v>
      </c>
      <c r="C917" s="46">
        <v>39</v>
      </c>
      <c r="D917" s="47">
        <v>0.31</v>
      </c>
      <c r="F917" s="37" t="str">
        <f>'2025 Decline Rates Vertical'!$G917&amp;" "&amp;'2025 Decline Rates Vertical'!$H917</f>
        <v>7 84</v>
      </c>
      <c r="G917" s="45">
        <v>7</v>
      </c>
      <c r="H917" s="47">
        <v>84</v>
      </c>
      <c r="I917" s="47">
        <v>0.41</v>
      </c>
      <c r="J917" s="48"/>
      <c r="K917" s="45" t="str">
        <f>Table13[[#This Row],[JUR]]&amp;" "&amp;Table13[[#This Row],[FORMATION]]</f>
        <v>7 84</v>
      </c>
      <c r="L917" s="45">
        <v>7</v>
      </c>
      <c r="M917" s="47">
        <v>84</v>
      </c>
      <c r="N917" s="47">
        <v>0.11</v>
      </c>
    </row>
    <row r="918" spans="1:14">
      <c r="A918" s="34" t="str">
        <f>'2025 Decline Rates Vertical'!$B918&amp;" "&amp;'2025 Decline Rates Vertical'!$C918</f>
        <v>36 40</v>
      </c>
      <c r="B918" s="49">
        <v>36</v>
      </c>
      <c r="C918" s="50">
        <v>40</v>
      </c>
      <c r="D918" s="51">
        <v>0.36</v>
      </c>
      <c r="F918" s="37" t="str">
        <f>'2025 Decline Rates Vertical'!$G918&amp;" "&amp;'2025 Decline Rates Vertical'!$H918</f>
        <v>44 84</v>
      </c>
      <c r="G918" s="49">
        <v>44</v>
      </c>
      <c r="H918" s="51">
        <v>84</v>
      </c>
      <c r="I918" s="51">
        <v>0.41</v>
      </c>
      <c r="J918" s="44"/>
      <c r="K918" s="49" t="str">
        <f>Table13[[#This Row],[JUR]]&amp;" "&amp;Table13[[#This Row],[FORMATION]]</f>
        <v>44 84</v>
      </c>
      <c r="L918" s="49">
        <v>44</v>
      </c>
      <c r="M918" s="51">
        <v>84</v>
      </c>
      <c r="N918" s="51">
        <v>0.11</v>
      </c>
    </row>
    <row r="919" spans="1:14">
      <c r="A919" s="34" t="str">
        <f>'2025 Decline Rates Vertical'!$B919&amp;" "&amp;'2025 Decline Rates Vertical'!$C919</f>
        <v>36 93</v>
      </c>
      <c r="B919" s="45">
        <v>36</v>
      </c>
      <c r="C919" s="46">
        <v>93</v>
      </c>
      <c r="D919" s="47">
        <v>0.42</v>
      </c>
      <c r="F919" s="37" t="str">
        <f>'2025 Decline Rates Vertical'!$G919&amp;" "&amp;'2025 Decline Rates Vertical'!$H919</f>
        <v>53 84</v>
      </c>
      <c r="G919" s="45">
        <v>53</v>
      </c>
      <c r="H919" s="47">
        <v>84</v>
      </c>
      <c r="I919" s="47">
        <v>0.41</v>
      </c>
      <c r="J919" s="48"/>
      <c r="K919" s="45" t="str">
        <f>Table13[[#This Row],[JUR]]&amp;" "&amp;Table13[[#This Row],[FORMATION]]</f>
        <v>53 84</v>
      </c>
      <c r="L919" s="45">
        <v>53</v>
      </c>
      <c r="M919" s="47">
        <v>84</v>
      </c>
      <c r="N919" s="47">
        <v>0.11</v>
      </c>
    </row>
    <row r="920" spans="1:14">
      <c r="A920" s="34" t="str">
        <f>'2025 Decline Rates Vertical'!$B920&amp;" "&amp;'2025 Decline Rates Vertical'!$C920</f>
        <v>36 94</v>
      </c>
      <c r="B920" s="49">
        <v>36</v>
      </c>
      <c r="C920" s="50">
        <v>94</v>
      </c>
      <c r="D920" s="51">
        <v>0.34</v>
      </c>
      <c r="F920" s="37" t="str">
        <f>'2025 Decline Rates Vertical'!$G920&amp;" "&amp;'2025 Decline Rates Vertical'!$H920</f>
        <v>1 85</v>
      </c>
      <c r="G920" s="49">
        <v>1</v>
      </c>
      <c r="H920" s="51">
        <v>85</v>
      </c>
      <c r="I920" s="51">
        <v>0.25</v>
      </c>
      <c r="J920" s="44"/>
      <c r="K920" s="49" t="str">
        <f>Table13[[#This Row],[JUR]]&amp;" "&amp;Table13[[#This Row],[FORMATION]]</f>
        <v>1 85</v>
      </c>
      <c r="L920" s="49">
        <v>1</v>
      </c>
      <c r="M920" s="51">
        <v>85</v>
      </c>
      <c r="N920" s="51">
        <v>0.22</v>
      </c>
    </row>
    <row r="921" spans="1:14">
      <c r="A921" s="34" t="str">
        <f>'2025 Decline Rates Vertical'!$B921&amp;" "&amp;'2025 Decline Rates Vertical'!$C921</f>
        <v>36 95</v>
      </c>
      <c r="B921" s="45">
        <v>36</v>
      </c>
      <c r="C921" s="46">
        <v>95</v>
      </c>
      <c r="D921" s="47">
        <v>0.51</v>
      </c>
      <c r="F921" s="37" t="str">
        <f>'2025 Decline Rates Vertical'!$G921&amp;" "&amp;'2025 Decline Rates Vertical'!$H921</f>
        <v>9 85</v>
      </c>
      <c r="G921" s="45">
        <v>9</v>
      </c>
      <c r="H921" s="47">
        <v>85</v>
      </c>
      <c r="I921" s="47">
        <v>0.25</v>
      </c>
      <c r="J921" s="48"/>
      <c r="K921" s="45" t="str">
        <f>Table13[[#This Row],[JUR]]&amp;" "&amp;Table13[[#This Row],[FORMATION]]</f>
        <v>9 85</v>
      </c>
      <c r="L921" s="45">
        <v>9</v>
      </c>
      <c r="M921" s="47">
        <v>85</v>
      </c>
      <c r="N921" s="47">
        <v>0.22</v>
      </c>
    </row>
    <row r="922" spans="1:14">
      <c r="A922" s="34" t="str">
        <f>'2025 Decline Rates Vertical'!$B922&amp;" "&amp;'2025 Decline Rates Vertical'!$C922</f>
        <v>36 96</v>
      </c>
      <c r="B922" s="49">
        <v>36</v>
      </c>
      <c r="C922" s="50">
        <v>96</v>
      </c>
      <c r="D922" s="51">
        <v>0.7</v>
      </c>
      <c r="F922" s="37" t="str">
        <f>'2025 Decline Rates Vertical'!$G922&amp;" "&amp;'2025 Decline Rates Vertical'!$H922</f>
        <v>11 85</v>
      </c>
      <c r="G922" s="49">
        <v>11</v>
      </c>
      <c r="H922" s="51">
        <v>85</v>
      </c>
      <c r="I922" s="51">
        <v>0.25</v>
      </c>
      <c r="J922" s="44"/>
      <c r="K922" s="49" t="str">
        <f>Table13[[#This Row],[JUR]]&amp;" "&amp;Table13[[#This Row],[FORMATION]]</f>
        <v>11 85</v>
      </c>
      <c r="L922" s="49">
        <v>11</v>
      </c>
      <c r="M922" s="51">
        <v>85</v>
      </c>
      <c r="N922" s="51">
        <v>0.22</v>
      </c>
    </row>
    <row r="923" spans="1:14">
      <c r="A923" s="34" t="str">
        <f>'2025 Decline Rates Vertical'!$B923&amp;" "&amp;'2025 Decline Rates Vertical'!$C923</f>
        <v>36 100</v>
      </c>
      <c r="B923" s="45">
        <v>36</v>
      </c>
      <c r="C923" s="46">
        <v>100</v>
      </c>
      <c r="D923" s="47">
        <v>0</v>
      </c>
      <c r="F923" s="37" t="str">
        <f>'2025 Decline Rates Vertical'!$G923&amp;" "&amp;'2025 Decline Rates Vertical'!$H923</f>
        <v>17 85</v>
      </c>
      <c r="G923" s="45">
        <v>17</v>
      </c>
      <c r="H923" s="47">
        <v>85</v>
      </c>
      <c r="I923" s="47">
        <v>0.25</v>
      </c>
      <c r="J923" s="48"/>
      <c r="K923" s="45" t="str">
        <f>Table13[[#This Row],[JUR]]&amp;" "&amp;Table13[[#This Row],[FORMATION]]</f>
        <v>17 85</v>
      </c>
      <c r="L923" s="45">
        <v>17</v>
      </c>
      <c r="M923" s="47">
        <v>85</v>
      </c>
      <c r="N923" s="47">
        <v>0.22</v>
      </c>
    </row>
    <row r="924" spans="1:14">
      <c r="A924" s="34" t="str">
        <f>'2025 Decline Rates Vertical'!$B924&amp;" "&amp;'2025 Decline Rates Vertical'!$C924</f>
        <v>36 101</v>
      </c>
      <c r="B924" s="49">
        <v>36</v>
      </c>
      <c r="C924" s="50">
        <v>101</v>
      </c>
      <c r="D924" s="51">
        <v>0</v>
      </c>
      <c r="F924" s="37" t="str">
        <f>'2025 Decline Rates Vertical'!$G924&amp;" "&amp;'2025 Decline Rates Vertical'!$H924</f>
        <v>21 85</v>
      </c>
      <c r="G924" s="49">
        <v>21</v>
      </c>
      <c r="H924" s="51">
        <v>85</v>
      </c>
      <c r="I924" s="51">
        <v>0.25</v>
      </c>
      <c r="J924" s="44"/>
      <c r="K924" s="49" t="str">
        <f>Table13[[#This Row],[JUR]]&amp;" "&amp;Table13[[#This Row],[FORMATION]]</f>
        <v>21 85</v>
      </c>
      <c r="L924" s="49">
        <v>21</v>
      </c>
      <c r="M924" s="51">
        <v>85</v>
      </c>
      <c r="N924" s="51">
        <v>0.22</v>
      </c>
    </row>
    <row r="925" spans="1:14">
      <c r="A925" s="34" t="str">
        <f>'2025 Decline Rates Vertical'!$B925&amp;" "&amp;'2025 Decline Rates Vertical'!$C925</f>
        <v>37 2</v>
      </c>
      <c r="B925" s="45">
        <v>37</v>
      </c>
      <c r="C925" s="46">
        <v>2</v>
      </c>
      <c r="D925" s="47">
        <v>0.41</v>
      </c>
      <c r="F925" s="37" t="str">
        <f>'2025 Decline Rates Vertical'!$G925&amp;" "&amp;'2025 Decline Rates Vertical'!$H925</f>
        <v>24 85</v>
      </c>
      <c r="G925" s="45">
        <v>24</v>
      </c>
      <c r="H925" s="47">
        <v>85</v>
      </c>
      <c r="I925" s="47">
        <v>0.25</v>
      </c>
      <c r="J925" s="48"/>
      <c r="K925" s="45" t="str">
        <f>Table13[[#This Row],[JUR]]&amp;" "&amp;Table13[[#This Row],[FORMATION]]</f>
        <v>24 85</v>
      </c>
      <c r="L925" s="45">
        <v>24</v>
      </c>
      <c r="M925" s="47">
        <v>85</v>
      </c>
      <c r="N925" s="47">
        <v>0.22</v>
      </c>
    </row>
    <row r="926" spans="1:14">
      <c r="A926" s="34" t="str">
        <f>'2025 Decline Rates Vertical'!$B926&amp;" "&amp;'2025 Decline Rates Vertical'!$C926</f>
        <v>37 4</v>
      </c>
      <c r="B926" s="49">
        <v>37</v>
      </c>
      <c r="C926" s="50">
        <v>4</v>
      </c>
      <c r="D926" s="51">
        <v>0.42</v>
      </c>
      <c r="F926" s="37" t="str">
        <f>'2025 Decline Rates Vertical'!$G926&amp;" "&amp;'2025 Decline Rates Vertical'!$H926</f>
        <v>31 85</v>
      </c>
      <c r="G926" s="49">
        <v>31</v>
      </c>
      <c r="H926" s="51">
        <v>85</v>
      </c>
      <c r="I926" s="51">
        <v>0.25</v>
      </c>
      <c r="J926" s="44"/>
      <c r="K926" s="49" t="str">
        <f>Table13[[#This Row],[JUR]]&amp;" "&amp;Table13[[#This Row],[FORMATION]]</f>
        <v>31 85</v>
      </c>
      <c r="L926" s="49">
        <v>31</v>
      </c>
      <c r="M926" s="51">
        <v>85</v>
      </c>
      <c r="N926" s="51">
        <v>0.22</v>
      </c>
    </row>
    <row r="927" spans="1:14">
      <c r="A927" s="34" t="str">
        <f>'2025 Decline Rates Vertical'!$B927&amp;" "&amp;'2025 Decline Rates Vertical'!$C927</f>
        <v>37 5</v>
      </c>
      <c r="B927" s="45">
        <v>37</v>
      </c>
      <c r="C927" s="46">
        <v>5</v>
      </c>
      <c r="D927" s="47">
        <v>0.39</v>
      </c>
      <c r="F927" s="37" t="str">
        <f>'2025 Decline Rates Vertical'!$G927&amp;" "&amp;'2025 Decline Rates Vertical'!$H927</f>
        <v>46 85</v>
      </c>
      <c r="G927" s="45">
        <v>46</v>
      </c>
      <c r="H927" s="47">
        <v>85</v>
      </c>
      <c r="I927" s="47">
        <v>0.25</v>
      </c>
      <c r="J927" s="48"/>
      <c r="K927" s="45" t="str">
        <f>Table13[[#This Row],[JUR]]&amp;" "&amp;Table13[[#This Row],[FORMATION]]</f>
        <v>46 85</v>
      </c>
      <c r="L927" s="45">
        <v>46</v>
      </c>
      <c r="M927" s="47">
        <v>85</v>
      </c>
      <c r="N927" s="47">
        <v>0.22</v>
      </c>
    </row>
    <row r="928" spans="1:14">
      <c r="A928" s="34" t="str">
        <f>'2025 Decline Rates Vertical'!$B928&amp;" "&amp;'2025 Decline Rates Vertical'!$C928</f>
        <v>37 8</v>
      </c>
      <c r="B928" s="49">
        <v>37</v>
      </c>
      <c r="C928" s="50">
        <v>8</v>
      </c>
      <c r="D928" s="51">
        <v>0.31</v>
      </c>
      <c r="F928" s="37" t="str">
        <f>'2025 Decline Rates Vertical'!$G928&amp;" "&amp;'2025 Decline Rates Vertical'!$H928</f>
        <v>49 85</v>
      </c>
      <c r="G928" s="49">
        <v>49</v>
      </c>
      <c r="H928" s="51">
        <v>85</v>
      </c>
      <c r="I928" s="51">
        <v>0.25</v>
      </c>
      <c r="J928" s="44"/>
      <c r="K928" s="49" t="str">
        <f>Table13[[#This Row],[JUR]]&amp;" "&amp;Table13[[#This Row],[FORMATION]]</f>
        <v>49 85</v>
      </c>
      <c r="L928" s="49">
        <v>49</v>
      </c>
      <c r="M928" s="51">
        <v>85</v>
      </c>
      <c r="N928" s="51">
        <v>0.22</v>
      </c>
    </row>
    <row r="929" spans="1:14">
      <c r="A929" s="34" t="str">
        <f>'2025 Decline Rates Vertical'!$B929&amp;" "&amp;'2025 Decline Rates Vertical'!$C929</f>
        <v>37 9</v>
      </c>
      <c r="B929" s="45">
        <v>37</v>
      </c>
      <c r="C929" s="46">
        <v>9</v>
      </c>
      <c r="D929" s="47">
        <v>0.39</v>
      </c>
      <c r="F929" s="37" t="str">
        <f>'2025 Decline Rates Vertical'!$G929&amp;" "&amp;'2025 Decline Rates Vertical'!$H929</f>
        <v>3 86</v>
      </c>
      <c r="G929" s="45">
        <v>3</v>
      </c>
      <c r="H929" s="47">
        <v>86</v>
      </c>
      <c r="I929" s="47">
        <v>0.18</v>
      </c>
      <c r="J929" s="48"/>
      <c r="K929" s="45" t="str">
        <f>Table13[[#This Row],[JUR]]&amp;" "&amp;Table13[[#This Row],[FORMATION]]</f>
        <v>3 86</v>
      </c>
      <c r="L929" s="45">
        <v>3</v>
      </c>
      <c r="M929" s="47">
        <v>86</v>
      </c>
      <c r="N929" s="47">
        <v>0.1</v>
      </c>
    </row>
    <row r="930" spans="1:14">
      <c r="A930" s="34" t="str">
        <f>'2025 Decline Rates Vertical'!$B930&amp;" "&amp;'2025 Decline Rates Vertical'!$C930</f>
        <v>37 10</v>
      </c>
      <c r="B930" s="49">
        <v>37</v>
      </c>
      <c r="C930" s="50">
        <v>10</v>
      </c>
      <c r="D930" s="51">
        <v>0.12</v>
      </c>
      <c r="F930" s="37" t="str">
        <f>'2025 Decline Rates Vertical'!$G930&amp;" "&amp;'2025 Decline Rates Vertical'!$H930</f>
        <v>20 86</v>
      </c>
      <c r="G930" s="49">
        <v>20</v>
      </c>
      <c r="H930" s="51">
        <v>86</v>
      </c>
      <c r="I930" s="51">
        <v>0.18</v>
      </c>
      <c r="J930" s="44"/>
      <c r="K930" s="49" t="str">
        <f>Table13[[#This Row],[JUR]]&amp;" "&amp;Table13[[#This Row],[FORMATION]]</f>
        <v>20 86</v>
      </c>
      <c r="L930" s="49">
        <v>20</v>
      </c>
      <c r="M930" s="51">
        <v>86</v>
      </c>
      <c r="N930" s="51">
        <v>0.1</v>
      </c>
    </row>
    <row r="931" spans="1:14">
      <c r="A931" s="34" t="str">
        <f>'2025 Decline Rates Vertical'!$B931&amp;" "&amp;'2025 Decline Rates Vertical'!$C931</f>
        <v>37 11</v>
      </c>
      <c r="B931" s="45">
        <v>37</v>
      </c>
      <c r="C931" s="46">
        <v>11</v>
      </c>
      <c r="D931" s="47">
        <v>0.38</v>
      </c>
      <c r="F931" s="37" t="str">
        <f>'2025 Decline Rates Vertical'!$G931&amp;" "&amp;'2025 Decline Rates Vertical'!$H931</f>
        <v>1 87</v>
      </c>
      <c r="G931" s="45">
        <v>1</v>
      </c>
      <c r="H931" s="47">
        <v>87</v>
      </c>
      <c r="I931" s="47">
        <v>0.2</v>
      </c>
      <c r="J931" s="48"/>
      <c r="K931" s="45" t="str">
        <f>Table13[[#This Row],[JUR]]&amp;" "&amp;Table13[[#This Row],[FORMATION]]</f>
        <v>1 87</v>
      </c>
      <c r="L931" s="45">
        <v>1</v>
      </c>
      <c r="M931" s="47">
        <v>87</v>
      </c>
      <c r="N931" s="47">
        <v>0.05</v>
      </c>
    </row>
    <row r="932" spans="1:14">
      <c r="A932" s="34" t="str">
        <f>'2025 Decline Rates Vertical'!$B932&amp;" "&amp;'2025 Decline Rates Vertical'!$C932</f>
        <v>37 12</v>
      </c>
      <c r="B932" s="49">
        <v>37</v>
      </c>
      <c r="C932" s="50">
        <v>12</v>
      </c>
      <c r="D932" s="51">
        <v>0.34</v>
      </c>
      <c r="F932" s="37" t="str">
        <f>'2025 Decline Rates Vertical'!$G932&amp;" "&amp;'2025 Decline Rates Vertical'!$H932</f>
        <v>9 87</v>
      </c>
      <c r="G932" s="49">
        <v>9</v>
      </c>
      <c r="H932" s="51">
        <v>87</v>
      </c>
      <c r="I932" s="51">
        <v>0.2</v>
      </c>
      <c r="J932" s="44"/>
      <c r="K932" s="49" t="str">
        <f>Table13[[#This Row],[JUR]]&amp;" "&amp;Table13[[#This Row],[FORMATION]]</f>
        <v>9 87</v>
      </c>
      <c r="L932" s="49">
        <v>9</v>
      </c>
      <c r="M932" s="51">
        <v>87</v>
      </c>
      <c r="N932" s="51">
        <v>0.05</v>
      </c>
    </row>
    <row r="933" spans="1:14">
      <c r="A933" s="34" t="str">
        <f>'2025 Decline Rates Vertical'!$B933&amp;" "&amp;'2025 Decline Rates Vertical'!$C933</f>
        <v>37 13</v>
      </c>
      <c r="B933" s="45">
        <v>37</v>
      </c>
      <c r="C933" s="46">
        <v>13</v>
      </c>
      <c r="D933" s="47">
        <v>0.32</v>
      </c>
      <c r="F933" s="37" t="str">
        <f>'2025 Decline Rates Vertical'!$G933&amp;" "&amp;'2025 Decline Rates Vertical'!$H933</f>
        <v>11 87</v>
      </c>
      <c r="G933" s="45">
        <v>11</v>
      </c>
      <c r="H933" s="47">
        <v>87</v>
      </c>
      <c r="I933" s="47">
        <v>0.2</v>
      </c>
      <c r="J933" s="48"/>
      <c r="K933" s="45" t="str">
        <f>Table13[[#This Row],[JUR]]&amp;" "&amp;Table13[[#This Row],[FORMATION]]</f>
        <v>11 87</v>
      </c>
      <c r="L933" s="45">
        <v>11</v>
      </c>
      <c r="M933" s="47">
        <v>87</v>
      </c>
      <c r="N933" s="47">
        <v>0.05</v>
      </c>
    </row>
    <row r="934" spans="1:14">
      <c r="A934" s="34" t="str">
        <f>'2025 Decline Rates Vertical'!$B934&amp;" "&amp;'2025 Decline Rates Vertical'!$C934</f>
        <v>37 14</v>
      </c>
      <c r="B934" s="49">
        <v>37</v>
      </c>
      <c r="C934" s="50">
        <v>14</v>
      </c>
      <c r="D934" s="51">
        <v>0.19</v>
      </c>
      <c r="F934" s="37" t="str">
        <f>'2025 Decline Rates Vertical'!$G934&amp;" "&amp;'2025 Decline Rates Vertical'!$H934</f>
        <v>17 87</v>
      </c>
      <c r="G934" s="49">
        <v>17</v>
      </c>
      <c r="H934" s="51">
        <v>87</v>
      </c>
      <c r="I934" s="51">
        <v>0.2</v>
      </c>
      <c r="J934" s="44"/>
      <c r="K934" s="49" t="str">
        <f>Table13[[#This Row],[JUR]]&amp;" "&amp;Table13[[#This Row],[FORMATION]]</f>
        <v>17 87</v>
      </c>
      <c r="L934" s="49">
        <v>17</v>
      </c>
      <c r="M934" s="51">
        <v>87</v>
      </c>
      <c r="N934" s="51">
        <v>0.05</v>
      </c>
    </row>
    <row r="935" spans="1:14">
      <c r="A935" s="34" t="str">
        <f>'2025 Decline Rates Vertical'!$B935&amp;" "&amp;'2025 Decline Rates Vertical'!$C935</f>
        <v>37 44</v>
      </c>
      <c r="B935" s="45">
        <v>37</v>
      </c>
      <c r="C935" s="46">
        <v>44</v>
      </c>
      <c r="D935" s="47">
        <v>0.43</v>
      </c>
      <c r="F935" s="37" t="str">
        <f>'2025 Decline Rates Vertical'!$G935&amp;" "&amp;'2025 Decline Rates Vertical'!$H935</f>
        <v>21 87</v>
      </c>
      <c r="G935" s="45">
        <v>21</v>
      </c>
      <c r="H935" s="47">
        <v>87</v>
      </c>
      <c r="I935" s="47">
        <v>0.2</v>
      </c>
      <c r="J935" s="48"/>
      <c r="K935" s="45" t="str">
        <f>Table13[[#This Row],[JUR]]&amp;" "&amp;Table13[[#This Row],[FORMATION]]</f>
        <v>21 87</v>
      </c>
      <c r="L935" s="45">
        <v>21</v>
      </c>
      <c r="M935" s="47">
        <v>87</v>
      </c>
      <c r="N935" s="47">
        <v>0.05</v>
      </c>
    </row>
    <row r="936" spans="1:14">
      <c r="A936" s="34" t="str">
        <f>'2025 Decline Rates Vertical'!$B936&amp;" "&amp;'2025 Decline Rates Vertical'!$C936</f>
        <v>37 47</v>
      </c>
      <c r="B936" s="49">
        <v>37</v>
      </c>
      <c r="C936" s="50">
        <v>47</v>
      </c>
      <c r="D936" s="51">
        <v>0.41</v>
      </c>
      <c r="F936" s="37" t="str">
        <f>'2025 Decline Rates Vertical'!$G936&amp;" "&amp;'2025 Decline Rates Vertical'!$H936</f>
        <v>24 87</v>
      </c>
      <c r="G936" s="49">
        <v>24</v>
      </c>
      <c r="H936" s="51">
        <v>87</v>
      </c>
      <c r="I936" s="51">
        <v>0.2</v>
      </c>
      <c r="J936" s="44"/>
      <c r="K936" s="49" t="str">
        <f>Table13[[#This Row],[JUR]]&amp;" "&amp;Table13[[#This Row],[FORMATION]]</f>
        <v>24 87</v>
      </c>
      <c r="L936" s="49">
        <v>24</v>
      </c>
      <c r="M936" s="51">
        <v>87</v>
      </c>
      <c r="N936" s="51">
        <v>0.05</v>
      </c>
    </row>
    <row r="937" spans="1:14">
      <c r="A937" s="34" t="str">
        <f>'2025 Decline Rates Vertical'!$B937&amp;" "&amp;'2025 Decline Rates Vertical'!$C937</f>
        <v>37 48</v>
      </c>
      <c r="B937" s="45">
        <v>37</v>
      </c>
      <c r="C937" s="46">
        <v>48</v>
      </c>
      <c r="D937" s="47">
        <v>0.31</v>
      </c>
      <c r="F937" s="37" t="str">
        <f>'2025 Decline Rates Vertical'!$G937&amp;" "&amp;'2025 Decline Rates Vertical'!$H937</f>
        <v>31 87</v>
      </c>
      <c r="G937" s="45">
        <v>31</v>
      </c>
      <c r="H937" s="47">
        <v>87</v>
      </c>
      <c r="I937" s="47">
        <v>0.2</v>
      </c>
      <c r="J937" s="48"/>
      <c r="K937" s="45" t="str">
        <f>Table13[[#This Row],[JUR]]&amp;" "&amp;Table13[[#This Row],[FORMATION]]</f>
        <v>31 87</v>
      </c>
      <c r="L937" s="45">
        <v>31</v>
      </c>
      <c r="M937" s="47">
        <v>87</v>
      </c>
      <c r="N937" s="47">
        <v>0.05</v>
      </c>
    </row>
    <row r="938" spans="1:14">
      <c r="A938" s="34" t="str">
        <f>'2025 Decline Rates Vertical'!$B938&amp;" "&amp;'2025 Decline Rates Vertical'!$C938</f>
        <v>37 49</v>
      </c>
      <c r="B938" s="49">
        <v>37</v>
      </c>
      <c r="C938" s="50">
        <v>49</v>
      </c>
      <c r="D938" s="51">
        <v>0.27</v>
      </c>
      <c r="F938" s="37" t="str">
        <f>'2025 Decline Rates Vertical'!$G938&amp;" "&amp;'2025 Decline Rates Vertical'!$H938</f>
        <v>46 87</v>
      </c>
      <c r="G938" s="49">
        <v>46</v>
      </c>
      <c r="H938" s="51">
        <v>87</v>
      </c>
      <c r="I938" s="51">
        <v>0.2</v>
      </c>
      <c r="J938" s="44"/>
      <c r="K938" s="49" t="str">
        <f>Table13[[#This Row],[JUR]]&amp;" "&amp;Table13[[#This Row],[FORMATION]]</f>
        <v>46 87</v>
      </c>
      <c r="L938" s="49">
        <v>46</v>
      </c>
      <c r="M938" s="51">
        <v>87</v>
      </c>
      <c r="N938" s="51">
        <v>0.05</v>
      </c>
    </row>
    <row r="939" spans="1:14">
      <c r="A939" s="34" t="str">
        <f>'2025 Decline Rates Vertical'!$B939&amp;" "&amp;'2025 Decline Rates Vertical'!$C939</f>
        <v>37 50</v>
      </c>
      <c r="B939" s="45">
        <v>37</v>
      </c>
      <c r="C939" s="46">
        <v>50</v>
      </c>
      <c r="D939" s="47">
        <v>0.4</v>
      </c>
      <c r="F939" s="37" t="str">
        <f>'2025 Decline Rates Vertical'!$G939&amp;" "&amp;'2025 Decline Rates Vertical'!$H939</f>
        <v>49 87</v>
      </c>
      <c r="G939" s="45">
        <v>49</v>
      </c>
      <c r="H939" s="47">
        <v>87</v>
      </c>
      <c r="I939" s="47">
        <v>0.2</v>
      </c>
      <c r="J939" s="48"/>
      <c r="K939" s="45" t="str">
        <f>Table13[[#This Row],[JUR]]&amp;" "&amp;Table13[[#This Row],[FORMATION]]</f>
        <v>49 87</v>
      </c>
      <c r="L939" s="45">
        <v>49</v>
      </c>
      <c r="M939" s="47">
        <v>87</v>
      </c>
      <c r="N939" s="47">
        <v>0.05</v>
      </c>
    </row>
    <row r="940" spans="1:14">
      <c r="A940" s="34" t="str">
        <f>'2025 Decline Rates Vertical'!$B940&amp;" "&amp;'2025 Decline Rates Vertical'!$C940</f>
        <v>37 51</v>
      </c>
      <c r="B940" s="49">
        <v>37</v>
      </c>
      <c r="C940" s="50">
        <v>51</v>
      </c>
      <c r="D940" s="51">
        <v>0.36</v>
      </c>
      <c r="F940" s="37" t="str">
        <f>'2025 Decline Rates Vertical'!$G940&amp;" "&amp;'2025 Decline Rates Vertical'!$H940</f>
        <v>1 88</v>
      </c>
      <c r="G940" s="49">
        <v>1</v>
      </c>
      <c r="H940" s="51">
        <v>88</v>
      </c>
      <c r="I940" s="51">
        <v>0.18</v>
      </c>
      <c r="J940" s="44"/>
      <c r="K940" s="49" t="str">
        <f>Table13[[#This Row],[JUR]]&amp;" "&amp;Table13[[#This Row],[FORMATION]]</f>
        <v>1 88</v>
      </c>
      <c r="L940" s="49">
        <v>1</v>
      </c>
      <c r="M940" s="51">
        <v>88</v>
      </c>
      <c r="N940" s="51">
        <v>0.12</v>
      </c>
    </row>
    <row r="941" spans="1:14">
      <c r="A941" s="34" t="str">
        <f>'2025 Decline Rates Vertical'!$B941&amp;" "&amp;'2025 Decline Rates Vertical'!$C941</f>
        <v>37 52</v>
      </c>
      <c r="B941" s="45">
        <v>37</v>
      </c>
      <c r="C941" s="46">
        <v>52</v>
      </c>
      <c r="D941" s="47">
        <v>0.48</v>
      </c>
      <c r="F941" s="37" t="str">
        <f>'2025 Decline Rates Vertical'!$G941&amp;" "&amp;'2025 Decline Rates Vertical'!$H941</f>
        <v>9 88</v>
      </c>
      <c r="G941" s="45">
        <v>9</v>
      </c>
      <c r="H941" s="47">
        <v>88</v>
      </c>
      <c r="I941" s="47">
        <v>0.18</v>
      </c>
      <c r="J941" s="48"/>
      <c r="K941" s="45" t="str">
        <f>Table13[[#This Row],[JUR]]&amp;" "&amp;Table13[[#This Row],[FORMATION]]</f>
        <v>9 88</v>
      </c>
      <c r="L941" s="45">
        <v>9</v>
      </c>
      <c r="M941" s="47">
        <v>88</v>
      </c>
      <c r="N941" s="47">
        <v>0.12</v>
      </c>
    </row>
    <row r="942" spans="1:14">
      <c r="A942" s="34" t="str">
        <f>'2025 Decline Rates Vertical'!$B942&amp;" "&amp;'2025 Decline Rates Vertical'!$C942</f>
        <v>37 53</v>
      </c>
      <c r="B942" s="49">
        <v>37</v>
      </c>
      <c r="C942" s="50">
        <v>53</v>
      </c>
      <c r="D942" s="51">
        <v>0.35</v>
      </c>
      <c r="F942" s="37" t="str">
        <f>'2025 Decline Rates Vertical'!$G942&amp;" "&amp;'2025 Decline Rates Vertical'!$H942</f>
        <v>11 88</v>
      </c>
      <c r="G942" s="49">
        <v>11</v>
      </c>
      <c r="H942" s="51">
        <v>88</v>
      </c>
      <c r="I942" s="51">
        <v>0.18</v>
      </c>
      <c r="J942" s="44"/>
      <c r="K942" s="49" t="str">
        <f>Table13[[#This Row],[JUR]]&amp;" "&amp;Table13[[#This Row],[FORMATION]]</f>
        <v>11 88</v>
      </c>
      <c r="L942" s="49">
        <v>11</v>
      </c>
      <c r="M942" s="51">
        <v>88</v>
      </c>
      <c r="N942" s="51">
        <v>0.12</v>
      </c>
    </row>
    <row r="943" spans="1:14">
      <c r="A943" s="34" t="str">
        <f>'2025 Decline Rates Vertical'!$B943&amp;" "&amp;'2025 Decline Rates Vertical'!$C943</f>
        <v>37 54</v>
      </c>
      <c r="B943" s="45">
        <v>37</v>
      </c>
      <c r="C943" s="46">
        <v>54</v>
      </c>
      <c r="D943" s="47">
        <v>0.12</v>
      </c>
      <c r="F943" s="37" t="str">
        <f>'2025 Decline Rates Vertical'!$G943&amp;" "&amp;'2025 Decline Rates Vertical'!$H943</f>
        <v>17 88</v>
      </c>
      <c r="G943" s="45">
        <v>17</v>
      </c>
      <c r="H943" s="47">
        <v>88</v>
      </c>
      <c r="I943" s="47">
        <v>0.18</v>
      </c>
      <c r="J943" s="48"/>
      <c r="K943" s="45" t="str">
        <f>Table13[[#This Row],[JUR]]&amp;" "&amp;Table13[[#This Row],[FORMATION]]</f>
        <v>17 88</v>
      </c>
      <c r="L943" s="45">
        <v>17</v>
      </c>
      <c r="M943" s="47">
        <v>88</v>
      </c>
      <c r="N943" s="47">
        <v>0.12</v>
      </c>
    </row>
    <row r="944" spans="1:14">
      <c r="A944" s="34" t="str">
        <f>'2025 Decline Rates Vertical'!$B944&amp;" "&amp;'2025 Decline Rates Vertical'!$C944</f>
        <v>37 55</v>
      </c>
      <c r="B944" s="49">
        <v>37</v>
      </c>
      <c r="C944" s="50">
        <v>55</v>
      </c>
      <c r="D944" s="51">
        <v>0.46</v>
      </c>
      <c r="F944" s="37" t="str">
        <f>'2025 Decline Rates Vertical'!$G944&amp;" "&amp;'2025 Decline Rates Vertical'!$H944</f>
        <v>21 88</v>
      </c>
      <c r="G944" s="49">
        <v>21</v>
      </c>
      <c r="H944" s="51">
        <v>88</v>
      </c>
      <c r="I944" s="51">
        <v>0.18</v>
      </c>
      <c r="J944" s="44"/>
      <c r="K944" s="49" t="str">
        <f>Table13[[#This Row],[JUR]]&amp;" "&amp;Table13[[#This Row],[FORMATION]]</f>
        <v>21 88</v>
      </c>
      <c r="L944" s="49">
        <v>21</v>
      </c>
      <c r="M944" s="51">
        <v>88</v>
      </c>
      <c r="N944" s="51">
        <v>0.12</v>
      </c>
    </row>
    <row r="945" spans="1:14">
      <c r="A945" s="34" t="str">
        <f>'2025 Decline Rates Vertical'!$B945&amp;" "&amp;'2025 Decline Rates Vertical'!$C945</f>
        <v>37 56</v>
      </c>
      <c r="B945" s="45">
        <v>37</v>
      </c>
      <c r="C945" s="46">
        <v>56</v>
      </c>
      <c r="D945" s="47">
        <v>0.28000000000000003</v>
      </c>
      <c r="F945" s="37" t="str">
        <f>'2025 Decline Rates Vertical'!$G945&amp;" "&amp;'2025 Decline Rates Vertical'!$H945</f>
        <v>24 88</v>
      </c>
      <c r="G945" s="45">
        <v>24</v>
      </c>
      <c r="H945" s="47">
        <v>88</v>
      </c>
      <c r="I945" s="47">
        <v>0.18</v>
      </c>
      <c r="J945" s="48"/>
      <c r="K945" s="45" t="str">
        <f>Table13[[#This Row],[JUR]]&amp;" "&amp;Table13[[#This Row],[FORMATION]]</f>
        <v>24 88</v>
      </c>
      <c r="L945" s="45">
        <v>24</v>
      </c>
      <c r="M945" s="47">
        <v>88</v>
      </c>
      <c r="N945" s="47">
        <v>0.12</v>
      </c>
    </row>
    <row r="946" spans="1:14">
      <c r="A946" s="34" t="str">
        <f>'2025 Decline Rates Vertical'!$B946&amp;" "&amp;'2025 Decline Rates Vertical'!$C946</f>
        <v>37 83</v>
      </c>
      <c r="B946" s="49">
        <v>37</v>
      </c>
      <c r="C946" s="50">
        <v>83</v>
      </c>
      <c r="D946" s="51">
        <v>0.74</v>
      </c>
      <c r="F946" s="37" t="str">
        <f>'2025 Decline Rates Vertical'!$G946&amp;" "&amp;'2025 Decline Rates Vertical'!$H946</f>
        <v>31 88</v>
      </c>
      <c r="G946" s="49">
        <v>31</v>
      </c>
      <c r="H946" s="51">
        <v>88</v>
      </c>
      <c r="I946" s="51">
        <v>0.18</v>
      </c>
      <c r="J946" s="44"/>
      <c r="K946" s="49" t="str">
        <f>Table13[[#This Row],[JUR]]&amp;" "&amp;Table13[[#This Row],[FORMATION]]</f>
        <v>31 88</v>
      </c>
      <c r="L946" s="49">
        <v>31</v>
      </c>
      <c r="M946" s="51">
        <v>88</v>
      </c>
      <c r="N946" s="51">
        <v>0.12</v>
      </c>
    </row>
    <row r="947" spans="1:14">
      <c r="A947" s="34" t="str">
        <f>'2025 Decline Rates Vertical'!$B947&amp;" "&amp;'2025 Decline Rates Vertical'!$C947</f>
        <v>37 93</v>
      </c>
      <c r="B947" s="45">
        <v>37</v>
      </c>
      <c r="C947" s="46">
        <v>93</v>
      </c>
      <c r="D947" s="47">
        <v>0.42</v>
      </c>
      <c r="F947" s="37" t="str">
        <f>'2025 Decline Rates Vertical'!$G947&amp;" "&amp;'2025 Decline Rates Vertical'!$H947</f>
        <v>46 88</v>
      </c>
      <c r="G947" s="45">
        <v>46</v>
      </c>
      <c r="H947" s="47">
        <v>88</v>
      </c>
      <c r="I947" s="47">
        <v>0.18</v>
      </c>
      <c r="J947" s="48"/>
      <c r="K947" s="45" t="str">
        <f>Table13[[#This Row],[JUR]]&amp;" "&amp;Table13[[#This Row],[FORMATION]]</f>
        <v>46 88</v>
      </c>
      <c r="L947" s="45">
        <v>46</v>
      </c>
      <c r="M947" s="47">
        <v>88</v>
      </c>
      <c r="N947" s="47">
        <v>0.12</v>
      </c>
    </row>
    <row r="948" spans="1:14">
      <c r="A948" s="34" t="str">
        <f>'2025 Decline Rates Vertical'!$B948&amp;" "&amp;'2025 Decline Rates Vertical'!$C948</f>
        <v>37 94</v>
      </c>
      <c r="B948" s="49">
        <v>37</v>
      </c>
      <c r="C948" s="50">
        <v>94</v>
      </c>
      <c r="D948" s="51">
        <v>0.34</v>
      </c>
      <c r="F948" s="37" t="str">
        <f>'2025 Decline Rates Vertical'!$G948&amp;" "&amp;'2025 Decline Rates Vertical'!$H948</f>
        <v>49 88</v>
      </c>
      <c r="G948" s="49">
        <v>49</v>
      </c>
      <c r="H948" s="51">
        <v>88</v>
      </c>
      <c r="I948" s="51">
        <v>0.18</v>
      </c>
      <c r="J948" s="44"/>
      <c r="K948" s="49" t="str">
        <f>Table13[[#This Row],[JUR]]&amp;" "&amp;Table13[[#This Row],[FORMATION]]</f>
        <v>49 88</v>
      </c>
      <c r="L948" s="49">
        <v>49</v>
      </c>
      <c r="M948" s="51">
        <v>88</v>
      </c>
      <c r="N948" s="51">
        <v>0.12</v>
      </c>
    </row>
    <row r="949" spans="1:14">
      <c r="A949" s="34" t="str">
        <f>'2025 Decline Rates Vertical'!$B949&amp;" "&amp;'2025 Decline Rates Vertical'!$C949</f>
        <v>37 95</v>
      </c>
      <c r="B949" s="45">
        <v>37</v>
      </c>
      <c r="C949" s="46">
        <v>95</v>
      </c>
      <c r="D949" s="47">
        <v>0.51</v>
      </c>
      <c r="F949" s="37" t="str">
        <f>'2025 Decline Rates Vertical'!$G949&amp;" "&amp;'2025 Decline Rates Vertical'!$H949</f>
        <v>1 89</v>
      </c>
      <c r="G949" s="45">
        <v>1</v>
      </c>
      <c r="H949" s="47">
        <v>89</v>
      </c>
      <c r="I949" s="47">
        <v>0.15</v>
      </c>
      <c r="J949" s="48"/>
      <c r="K949" s="45" t="str">
        <f>Table13[[#This Row],[JUR]]&amp;" "&amp;Table13[[#This Row],[FORMATION]]</f>
        <v>1 89</v>
      </c>
      <c r="L949" s="45">
        <v>1</v>
      </c>
      <c r="M949" s="47">
        <v>89</v>
      </c>
      <c r="N949" s="47">
        <v>0.13</v>
      </c>
    </row>
    <row r="950" spans="1:14">
      <c r="A950" s="34" t="str">
        <f>'2025 Decline Rates Vertical'!$B950&amp;" "&amp;'2025 Decline Rates Vertical'!$C950</f>
        <v>37 96</v>
      </c>
      <c r="B950" s="49">
        <v>37</v>
      </c>
      <c r="C950" s="50">
        <v>96</v>
      </c>
      <c r="D950" s="51">
        <v>0.7</v>
      </c>
      <c r="F950" s="37" t="str">
        <f>'2025 Decline Rates Vertical'!$G950&amp;" "&amp;'2025 Decline Rates Vertical'!$H950</f>
        <v>9 89</v>
      </c>
      <c r="G950" s="49">
        <v>9</v>
      </c>
      <c r="H950" s="51">
        <v>89</v>
      </c>
      <c r="I950" s="51">
        <v>0.15</v>
      </c>
      <c r="J950" s="44"/>
      <c r="K950" s="49" t="str">
        <f>Table13[[#This Row],[JUR]]&amp;" "&amp;Table13[[#This Row],[FORMATION]]</f>
        <v>9 89</v>
      </c>
      <c r="L950" s="49">
        <v>9</v>
      </c>
      <c r="M950" s="51">
        <v>89</v>
      </c>
      <c r="N950" s="51">
        <v>0.13</v>
      </c>
    </row>
    <row r="951" spans="1:14">
      <c r="A951" s="34" t="str">
        <f>'2025 Decline Rates Vertical'!$B951&amp;" "&amp;'2025 Decline Rates Vertical'!$C951</f>
        <v>37 100</v>
      </c>
      <c r="B951" s="45">
        <v>37</v>
      </c>
      <c r="C951" s="46">
        <v>100</v>
      </c>
      <c r="D951" s="47">
        <v>0</v>
      </c>
      <c r="F951" s="37" t="str">
        <f>'2025 Decline Rates Vertical'!$G951&amp;" "&amp;'2025 Decline Rates Vertical'!$H951</f>
        <v>11 89</v>
      </c>
      <c r="G951" s="45">
        <v>11</v>
      </c>
      <c r="H951" s="47">
        <v>89</v>
      </c>
      <c r="I951" s="47">
        <v>0.15</v>
      </c>
      <c r="J951" s="48"/>
      <c r="K951" s="45" t="str">
        <f>Table13[[#This Row],[JUR]]&amp;" "&amp;Table13[[#This Row],[FORMATION]]</f>
        <v>11 89</v>
      </c>
      <c r="L951" s="45">
        <v>11</v>
      </c>
      <c r="M951" s="47">
        <v>89</v>
      </c>
      <c r="N951" s="47">
        <v>0.13</v>
      </c>
    </row>
    <row r="952" spans="1:14">
      <c r="A952" s="34" t="str">
        <f>'2025 Decline Rates Vertical'!$B952&amp;" "&amp;'2025 Decline Rates Vertical'!$C952</f>
        <v>37 101</v>
      </c>
      <c r="B952" s="49">
        <v>37</v>
      </c>
      <c r="C952" s="50">
        <v>101</v>
      </c>
      <c r="D952" s="51">
        <v>0</v>
      </c>
      <c r="F952" s="37" t="str">
        <f>'2025 Decline Rates Vertical'!$G952&amp;" "&amp;'2025 Decline Rates Vertical'!$H952</f>
        <v>17 89</v>
      </c>
      <c r="G952" s="49">
        <v>17</v>
      </c>
      <c r="H952" s="51">
        <v>89</v>
      </c>
      <c r="I952" s="51">
        <v>0.15</v>
      </c>
      <c r="J952" s="44"/>
      <c r="K952" s="49" t="str">
        <f>Table13[[#This Row],[JUR]]&amp;" "&amp;Table13[[#This Row],[FORMATION]]</f>
        <v>17 89</v>
      </c>
      <c r="L952" s="49">
        <v>17</v>
      </c>
      <c r="M952" s="51">
        <v>89</v>
      </c>
      <c r="N952" s="51">
        <v>0.13</v>
      </c>
    </row>
    <row r="953" spans="1:14">
      <c r="A953" s="34" t="str">
        <f>'2025 Decline Rates Vertical'!$B953&amp;" "&amp;'2025 Decline Rates Vertical'!$C953</f>
        <v>37 109</v>
      </c>
      <c r="B953" s="45">
        <v>37</v>
      </c>
      <c r="C953" s="46">
        <v>109</v>
      </c>
      <c r="D953" s="47">
        <v>0.39</v>
      </c>
      <c r="F953" s="37" t="str">
        <f>'2025 Decline Rates Vertical'!$G953&amp;" "&amp;'2025 Decline Rates Vertical'!$H953</f>
        <v>21 89</v>
      </c>
      <c r="G953" s="45">
        <v>21</v>
      </c>
      <c r="H953" s="47">
        <v>89</v>
      </c>
      <c r="I953" s="47">
        <v>0.15</v>
      </c>
      <c r="J953" s="48"/>
      <c r="K953" s="45" t="str">
        <f>Table13[[#This Row],[JUR]]&amp;" "&amp;Table13[[#This Row],[FORMATION]]</f>
        <v>21 89</v>
      </c>
      <c r="L953" s="45">
        <v>21</v>
      </c>
      <c r="M953" s="47">
        <v>89</v>
      </c>
      <c r="N953" s="47">
        <v>0.13</v>
      </c>
    </row>
    <row r="954" spans="1:14">
      <c r="A954" s="34" t="str">
        <f>'2025 Decline Rates Vertical'!$B954&amp;" "&amp;'2025 Decline Rates Vertical'!$C954</f>
        <v>38 1</v>
      </c>
      <c r="B954" s="49">
        <v>38</v>
      </c>
      <c r="C954" s="50">
        <v>1</v>
      </c>
      <c r="D954" s="51">
        <v>0.3</v>
      </c>
      <c r="F954" s="37" t="str">
        <f>'2025 Decline Rates Vertical'!$G954&amp;" "&amp;'2025 Decline Rates Vertical'!$H954</f>
        <v>24 89</v>
      </c>
      <c r="G954" s="49">
        <v>24</v>
      </c>
      <c r="H954" s="51">
        <v>89</v>
      </c>
      <c r="I954" s="51">
        <v>0.15</v>
      </c>
      <c r="J954" s="44"/>
      <c r="K954" s="49" t="str">
        <f>Table13[[#This Row],[JUR]]&amp;" "&amp;Table13[[#This Row],[FORMATION]]</f>
        <v>24 89</v>
      </c>
      <c r="L954" s="49">
        <v>24</v>
      </c>
      <c r="M954" s="51">
        <v>89</v>
      </c>
      <c r="N954" s="51">
        <v>0.13</v>
      </c>
    </row>
    <row r="955" spans="1:14">
      <c r="A955" s="34" t="str">
        <f>'2025 Decline Rates Vertical'!$B955&amp;" "&amp;'2025 Decline Rates Vertical'!$C955</f>
        <v>38 9</v>
      </c>
      <c r="B955" s="45">
        <v>38</v>
      </c>
      <c r="C955" s="46">
        <v>9</v>
      </c>
      <c r="D955" s="47">
        <v>0.41</v>
      </c>
      <c r="F955" s="37" t="str">
        <f>'2025 Decline Rates Vertical'!$G955&amp;" "&amp;'2025 Decline Rates Vertical'!$H955</f>
        <v>31 89</v>
      </c>
      <c r="G955" s="45">
        <v>31</v>
      </c>
      <c r="H955" s="47">
        <v>89</v>
      </c>
      <c r="I955" s="47">
        <v>0.15</v>
      </c>
      <c r="J955" s="48"/>
      <c r="K955" s="45" t="str">
        <f>Table13[[#This Row],[JUR]]&amp;" "&amp;Table13[[#This Row],[FORMATION]]</f>
        <v>31 89</v>
      </c>
      <c r="L955" s="45">
        <v>31</v>
      </c>
      <c r="M955" s="47">
        <v>89</v>
      </c>
      <c r="N955" s="47">
        <v>0.13</v>
      </c>
    </row>
    <row r="956" spans="1:14">
      <c r="A956" s="34" t="str">
        <f>'2025 Decline Rates Vertical'!$B956&amp;" "&amp;'2025 Decline Rates Vertical'!$C956</f>
        <v>38 10</v>
      </c>
      <c r="B956" s="49">
        <v>38</v>
      </c>
      <c r="C956" s="50">
        <v>10</v>
      </c>
      <c r="D956" s="51">
        <v>0.28999999999999998</v>
      </c>
      <c r="F956" s="37" t="str">
        <f>'2025 Decline Rates Vertical'!$G956&amp;" "&amp;'2025 Decline Rates Vertical'!$H956</f>
        <v>46 89</v>
      </c>
      <c r="G956" s="49">
        <v>46</v>
      </c>
      <c r="H956" s="51">
        <v>89</v>
      </c>
      <c r="I956" s="51">
        <v>0.15</v>
      </c>
      <c r="J956" s="44"/>
      <c r="K956" s="49" t="str">
        <f>Table13[[#This Row],[JUR]]&amp;" "&amp;Table13[[#This Row],[FORMATION]]</f>
        <v>46 89</v>
      </c>
      <c r="L956" s="49">
        <v>46</v>
      </c>
      <c r="M956" s="51">
        <v>89</v>
      </c>
      <c r="N956" s="51">
        <v>0.13</v>
      </c>
    </row>
    <row r="957" spans="1:14">
      <c r="A957" s="34" t="str">
        <f>'2025 Decline Rates Vertical'!$B957&amp;" "&amp;'2025 Decline Rates Vertical'!$C957</f>
        <v>38 14</v>
      </c>
      <c r="B957" s="45">
        <v>38</v>
      </c>
      <c r="C957" s="46">
        <v>14</v>
      </c>
      <c r="D957" s="47">
        <v>0.31</v>
      </c>
      <c r="F957" s="37" t="str">
        <f>'2025 Decline Rates Vertical'!$G957&amp;" "&amp;'2025 Decline Rates Vertical'!$H957</f>
        <v>49 89</v>
      </c>
      <c r="G957" s="45">
        <v>49</v>
      </c>
      <c r="H957" s="47">
        <v>89</v>
      </c>
      <c r="I957" s="47">
        <v>0.15</v>
      </c>
      <c r="J957" s="48"/>
      <c r="K957" s="45" t="str">
        <f>Table13[[#This Row],[JUR]]&amp;" "&amp;Table13[[#This Row],[FORMATION]]</f>
        <v>49 89</v>
      </c>
      <c r="L957" s="45">
        <v>49</v>
      </c>
      <c r="M957" s="47">
        <v>89</v>
      </c>
      <c r="N957" s="47">
        <v>0.13</v>
      </c>
    </row>
    <row r="958" spans="1:14">
      <c r="A958" s="34" t="str">
        <f>'2025 Decline Rates Vertical'!$B958&amp;" "&amp;'2025 Decline Rates Vertical'!$C958</f>
        <v>38 20</v>
      </c>
      <c r="B958" s="49">
        <v>38</v>
      </c>
      <c r="C958" s="50">
        <v>20</v>
      </c>
      <c r="D958" s="51">
        <v>0.44</v>
      </c>
      <c r="F958" s="37" t="str">
        <f>'2025 Decline Rates Vertical'!$G958&amp;" "&amp;'2025 Decline Rates Vertical'!$H958</f>
        <v>1 90</v>
      </c>
      <c r="G958" s="49">
        <v>1</v>
      </c>
      <c r="H958" s="51">
        <v>90</v>
      </c>
      <c r="I958" s="51">
        <v>0.23</v>
      </c>
      <c r="J958" s="44"/>
      <c r="K958" s="49" t="str">
        <f>Table13[[#This Row],[JUR]]&amp;" "&amp;Table13[[#This Row],[FORMATION]]</f>
        <v>1 90</v>
      </c>
      <c r="L958" s="49">
        <v>1</v>
      </c>
      <c r="M958" s="51">
        <v>90</v>
      </c>
      <c r="N958" s="51">
        <v>0.23</v>
      </c>
    </row>
    <row r="959" spans="1:14">
      <c r="A959" s="34" t="str">
        <f>'2025 Decline Rates Vertical'!$B959&amp;" "&amp;'2025 Decline Rates Vertical'!$C959</f>
        <v>38 21</v>
      </c>
      <c r="B959" s="45">
        <v>38</v>
      </c>
      <c r="C959" s="46">
        <v>21</v>
      </c>
      <c r="D959" s="47">
        <v>0.28999999999999998</v>
      </c>
      <c r="F959" s="37" t="str">
        <f>'2025 Decline Rates Vertical'!$G959&amp;" "&amp;'2025 Decline Rates Vertical'!$H959</f>
        <v>9 90</v>
      </c>
      <c r="G959" s="45">
        <v>9</v>
      </c>
      <c r="H959" s="47">
        <v>90</v>
      </c>
      <c r="I959" s="47">
        <v>0.23</v>
      </c>
      <c r="J959" s="48"/>
      <c r="K959" s="45" t="str">
        <f>Table13[[#This Row],[JUR]]&amp;" "&amp;Table13[[#This Row],[FORMATION]]</f>
        <v>9 90</v>
      </c>
      <c r="L959" s="45">
        <v>9</v>
      </c>
      <c r="M959" s="47">
        <v>90</v>
      </c>
      <c r="N959" s="47">
        <v>0.23</v>
      </c>
    </row>
    <row r="960" spans="1:14">
      <c r="A960" s="34" t="str">
        <f>'2025 Decline Rates Vertical'!$B960&amp;" "&amp;'2025 Decline Rates Vertical'!$C960</f>
        <v>38 32</v>
      </c>
      <c r="B960" s="49">
        <v>38</v>
      </c>
      <c r="C960" s="50">
        <v>32</v>
      </c>
      <c r="D960" s="51">
        <v>0.48</v>
      </c>
      <c r="F960" s="37" t="str">
        <f>'2025 Decline Rates Vertical'!$G960&amp;" "&amp;'2025 Decline Rates Vertical'!$H960</f>
        <v>11 90</v>
      </c>
      <c r="G960" s="49">
        <v>11</v>
      </c>
      <c r="H960" s="51">
        <v>90</v>
      </c>
      <c r="I960" s="51">
        <v>0.23</v>
      </c>
      <c r="J960" s="44"/>
      <c r="K960" s="49" t="str">
        <f>Table13[[#This Row],[JUR]]&amp;" "&amp;Table13[[#This Row],[FORMATION]]</f>
        <v>11 90</v>
      </c>
      <c r="L960" s="49">
        <v>11</v>
      </c>
      <c r="M960" s="51">
        <v>90</v>
      </c>
      <c r="N960" s="51">
        <v>0.23</v>
      </c>
    </row>
    <row r="961" spans="1:14">
      <c r="A961" s="34" t="str">
        <f>'2025 Decline Rates Vertical'!$B961&amp;" "&amp;'2025 Decline Rates Vertical'!$C961</f>
        <v>38 33</v>
      </c>
      <c r="B961" s="45">
        <v>38</v>
      </c>
      <c r="C961" s="46">
        <v>33</v>
      </c>
      <c r="D961" s="47">
        <v>0.39</v>
      </c>
      <c r="F961" s="37" t="str">
        <f>'2025 Decline Rates Vertical'!$G961&amp;" "&amp;'2025 Decline Rates Vertical'!$H961</f>
        <v>17 90</v>
      </c>
      <c r="G961" s="45">
        <v>17</v>
      </c>
      <c r="H961" s="47">
        <v>90</v>
      </c>
      <c r="I961" s="47">
        <v>0.23</v>
      </c>
      <c r="J961" s="48"/>
      <c r="K961" s="45" t="str">
        <f>Table13[[#This Row],[JUR]]&amp;" "&amp;Table13[[#This Row],[FORMATION]]</f>
        <v>17 90</v>
      </c>
      <c r="L961" s="45">
        <v>17</v>
      </c>
      <c r="M961" s="47">
        <v>90</v>
      </c>
      <c r="N961" s="47">
        <v>0.23</v>
      </c>
    </row>
    <row r="962" spans="1:14">
      <c r="A962" s="34" t="str">
        <f>'2025 Decline Rates Vertical'!$B962&amp;" "&amp;'2025 Decline Rates Vertical'!$C962</f>
        <v>38 34</v>
      </c>
      <c r="B962" s="49">
        <v>38</v>
      </c>
      <c r="C962" s="50">
        <v>34</v>
      </c>
      <c r="D962" s="51">
        <v>0.53</v>
      </c>
      <c r="F962" s="37" t="str">
        <f>'2025 Decline Rates Vertical'!$G962&amp;" "&amp;'2025 Decline Rates Vertical'!$H962</f>
        <v>21 90</v>
      </c>
      <c r="G962" s="49">
        <v>21</v>
      </c>
      <c r="H962" s="51">
        <v>90</v>
      </c>
      <c r="I962" s="51">
        <v>0.23</v>
      </c>
      <c r="J962" s="44"/>
      <c r="K962" s="49" t="str">
        <f>Table13[[#This Row],[JUR]]&amp;" "&amp;Table13[[#This Row],[FORMATION]]</f>
        <v>21 90</v>
      </c>
      <c r="L962" s="49">
        <v>21</v>
      </c>
      <c r="M962" s="51">
        <v>90</v>
      </c>
      <c r="N962" s="51">
        <v>0.23</v>
      </c>
    </row>
    <row r="963" spans="1:14">
      <c r="A963" s="34" t="str">
        <f>'2025 Decline Rates Vertical'!$B963&amp;" "&amp;'2025 Decline Rates Vertical'!$C963</f>
        <v>38 35</v>
      </c>
      <c r="B963" s="45">
        <v>38</v>
      </c>
      <c r="C963" s="46">
        <v>35</v>
      </c>
      <c r="D963" s="47">
        <v>0.36</v>
      </c>
      <c r="F963" s="37" t="str">
        <f>'2025 Decline Rates Vertical'!$G963&amp;" "&amp;'2025 Decline Rates Vertical'!$H963</f>
        <v>24 90</v>
      </c>
      <c r="G963" s="45">
        <v>24</v>
      </c>
      <c r="H963" s="47">
        <v>90</v>
      </c>
      <c r="I963" s="47">
        <v>0.23</v>
      </c>
      <c r="J963" s="48"/>
      <c r="K963" s="45" t="str">
        <f>Table13[[#This Row],[JUR]]&amp;" "&amp;Table13[[#This Row],[FORMATION]]</f>
        <v>24 90</v>
      </c>
      <c r="L963" s="45">
        <v>24</v>
      </c>
      <c r="M963" s="47">
        <v>90</v>
      </c>
      <c r="N963" s="47">
        <v>0.23</v>
      </c>
    </row>
    <row r="964" spans="1:14">
      <c r="A964" s="34" t="str">
        <f>'2025 Decline Rates Vertical'!$B964&amp;" "&amp;'2025 Decline Rates Vertical'!$C964</f>
        <v>38 36</v>
      </c>
      <c r="B964" s="49">
        <v>38</v>
      </c>
      <c r="C964" s="50">
        <v>36</v>
      </c>
      <c r="D964" s="51">
        <v>0.34</v>
      </c>
      <c r="F964" s="37" t="str">
        <f>'2025 Decline Rates Vertical'!$G964&amp;" "&amp;'2025 Decline Rates Vertical'!$H964</f>
        <v>31 90</v>
      </c>
      <c r="G964" s="49">
        <v>31</v>
      </c>
      <c r="H964" s="51">
        <v>90</v>
      </c>
      <c r="I964" s="51">
        <v>0.23</v>
      </c>
      <c r="J964" s="44"/>
      <c r="K964" s="49" t="str">
        <f>Table13[[#This Row],[JUR]]&amp;" "&amp;Table13[[#This Row],[FORMATION]]</f>
        <v>31 90</v>
      </c>
      <c r="L964" s="49">
        <v>31</v>
      </c>
      <c r="M964" s="51">
        <v>90</v>
      </c>
      <c r="N964" s="51">
        <v>0.23</v>
      </c>
    </row>
    <row r="965" spans="1:14">
      <c r="A965" s="34" t="str">
        <f>'2025 Decline Rates Vertical'!$B965&amp;" "&amp;'2025 Decline Rates Vertical'!$C965</f>
        <v>38 37</v>
      </c>
      <c r="B965" s="45">
        <v>38</v>
      </c>
      <c r="C965" s="46">
        <v>37</v>
      </c>
      <c r="D965" s="47">
        <v>0.5</v>
      </c>
      <c r="F965" s="37" t="str">
        <f>'2025 Decline Rates Vertical'!$G965&amp;" "&amp;'2025 Decline Rates Vertical'!$H965</f>
        <v>46 90</v>
      </c>
      <c r="G965" s="45">
        <v>46</v>
      </c>
      <c r="H965" s="47">
        <v>90</v>
      </c>
      <c r="I965" s="47">
        <v>0.23</v>
      </c>
      <c r="J965" s="48"/>
      <c r="K965" s="45" t="str">
        <f>Table13[[#This Row],[JUR]]&amp;" "&amp;Table13[[#This Row],[FORMATION]]</f>
        <v>46 90</v>
      </c>
      <c r="L965" s="45">
        <v>46</v>
      </c>
      <c r="M965" s="47">
        <v>90</v>
      </c>
      <c r="N965" s="47">
        <v>0.23</v>
      </c>
    </row>
    <row r="966" spans="1:14">
      <c r="A966" s="34" t="str">
        <f>'2025 Decline Rates Vertical'!$B966&amp;" "&amp;'2025 Decline Rates Vertical'!$C966</f>
        <v>38 38</v>
      </c>
      <c r="B966" s="49">
        <v>38</v>
      </c>
      <c r="C966" s="50">
        <v>38</v>
      </c>
      <c r="D966" s="51">
        <v>0.4</v>
      </c>
      <c r="F966" s="37" t="str">
        <f>'2025 Decline Rates Vertical'!$G966&amp;" "&amp;'2025 Decline Rates Vertical'!$H966</f>
        <v>49 90</v>
      </c>
      <c r="G966" s="49">
        <v>49</v>
      </c>
      <c r="H966" s="51">
        <v>90</v>
      </c>
      <c r="I966" s="51">
        <v>0.23</v>
      </c>
      <c r="J966" s="44"/>
      <c r="K966" s="49" t="str">
        <f>Table13[[#This Row],[JUR]]&amp;" "&amp;Table13[[#This Row],[FORMATION]]</f>
        <v>49 90</v>
      </c>
      <c r="L966" s="49">
        <v>49</v>
      </c>
      <c r="M966" s="51">
        <v>90</v>
      </c>
      <c r="N966" s="51">
        <v>0.23</v>
      </c>
    </row>
    <row r="967" spans="1:14">
      <c r="A967" s="34" t="str">
        <f>'2025 Decline Rates Vertical'!$B967&amp;" "&amp;'2025 Decline Rates Vertical'!$C967</f>
        <v>38 39</v>
      </c>
      <c r="B967" s="45">
        <v>38</v>
      </c>
      <c r="C967" s="46">
        <v>39</v>
      </c>
      <c r="D967" s="47">
        <v>0.31</v>
      </c>
      <c r="F967" s="37" t="str">
        <f>'2025 Decline Rates Vertical'!$G967&amp;" "&amp;'2025 Decline Rates Vertical'!$H967</f>
        <v>1 91</v>
      </c>
      <c r="G967" s="45">
        <v>1</v>
      </c>
      <c r="H967" s="47">
        <v>91</v>
      </c>
      <c r="I967" s="47">
        <v>0.31</v>
      </c>
      <c r="J967" s="48"/>
      <c r="K967" s="45" t="str">
        <f>Table13[[#This Row],[JUR]]&amp;" "&amp;Table13[[#This Row],[FORMATION]]</f>
        <v>1 91</v>
      </c>
      <c r="L967" s="45">
        <v>1</v>
      </c>
      <c r="M967" s="47">
        <v>91</v>
      </c>
      <c r="N967" s="47">
        <v>0.06</v>
      </c>
    </row>
    <row r="968" spans="1:14">
      <c r="A968" s="34" t="str">
        <f>'2025 Decline Rates Vertical'!$B968&amp;" "&amp;'2025 Decline Rates Vertical'!$C968</f>
        <v>38 40</v>
      </c>
      <c r="B968" s="49">
        <v>38</v>
      </c>
      <c r="C968" s="50">
        <v>40</v>
      </c>
      <c r="D968" s="51">
        <v>0.36</v>
      </c>
      <c r="F968" s="37" t="str">
        <f>'2025 Decline Rates Vertical'!$G968&amp;" "&amp;'2025 Decline Rates Vertical'!$H968</f>
        <v>9 91</v>
      </c>
      <c r="G968" s="49">
        <v>9</v>
      </c>
      <c r="H968" s="51">
        <v>91</v>
      </c>
      <c r="I968" s="51">
        <v>0.31</v>
      </c>
      <c r="J968" s="44"/>
      <c r="K968" s="49" t="str">
        <f>Table13[[#This Row],[JUR]]&amp;" "&amp;Table13[[#This Row],[FORMATION]]</f>
        <v>9 91</v>
      </c>
      <c r="L968" s="49">
        <v>9</v>
      </c>
      <c r="M968" s="51">
        <v>91</v>
      </c>
      <c r="N968" s="51">
        <v>0.06</v>
      </c>
    </row>
    <row r="969" spans="1:14">
      <c r="A969" s="34" t="str">
        <f>'2025 Decline Rates Vertical'!$B969&amp;" "&amp;'2025 Decline Rates Vertical'!$C969</f>
        <v>38 93</v>
      </c>
      <c r="B969" s="45">
        <v>38</v>
      </c>
      <c r="C969" s="46">
        <v>93</v>
      </c>
      <c r="D969" s="47">
        <v>0.42</v>
      </c>
      <c r="F969" s="37" t="str">
        <f>'2025 Decline Rates Vertical'!$G969&amp;" "&amp;'2025 Decline Rates Vertical'!$H969</f>
        <v>11 91</v>
      </c>
      <c r="G969" s="45">
        <v>11</v>
      </c>
      <c r="H969" s="47">
        <v>91</v>
      </c>
      <c r="I969" s="47">
        <v>0.31</v>
      </c>
      <c r="J969" s="48"/>
      <c r="K969" s="45" t="str">
        <f>Table13[[#This Row],[JUR]]&amp;" "&amp;Table13[[#This Row],[FORMATION]]</f>
        <v>11 91</v>
      </c>
      <c r="L969" s="45">
        <v>11</v>
      </c>
      <c r="M969" s="47">
        <v>91</v>
      </c>
      <c r="N969" s="47">
        <v>0.06</v>
      </c>
    </row>
    <row r="970" spans="1:14">
      <c r="A970" s="34" t="str">
        <f>'2025 Decline Rates Vertical'!$B970&amp;" "&amp;'2025 Decline Rates Vertical'!$C970</f>
        <v>38 94</v>
      </c>
      <c r="B970" s="49">
        <v>38</v>
      </c>
      <c r="C970" s="50">
        <v>94</v>
      </c>
      <c r="D970" s="51">
        <v>0.34</v>
      </c>
      <c r="F970" s="37" t="str">
        <f>'2025 Decline Rates Vertical'!$G970&amp;" "&amp;'2025 Decline Rates Vertical'!$H970</f>
        <v>17 91</v>
      </c>
      <c r="G970" s="49">
        <v>17</v>
      </c>
      <c r="H970" s="51">
        <v>91</v>
      </c>
      <c r="I970" s="51">
        <v>0.31</v>
      </c>
      <c r="J970" s="44"/>
      <c r="K970" s="49" t="str">
        <f>Table13[[#This Row],[JUR]]&amp;" "&amp;Table13[[#This Row],[FORMATION]]</f>
        <v>17 91</v>
      </c>
      <c r="L970" s="49">
        <v>17</v>
      </c>
      <c r="M970" s="51">
        <v>91</v>
      </c>
      <c r="N970" s="51">
        <v>0.06</v>
      </c>
    </row>
    <row r="971" spans="1:14">
      <c r="A971" s="34" t="str">
        <f>'2025 Decline Rates Vertical'!$B971&amp;" "&amp;'2025 Decline Rates Vertical'!$C971</f>
        <v>38 95</v>
      </c>
      <c r="B971" s="45">
        <v>38</v>
      </c>
      <c r="C971" s="46">
        <v>95</v>
      </c>
      <c r="D971" s="47">
        <v>0.51</v>
      </c>
      <c r="F971" s="37" t="str">
        <f>'2025 Decline Rates Vertical'!$G971&amp;" "&amp;'2025 Decline Rates Vertical'!$H971</f>
        <v>21 91</v>
      </c>
      <c r="G971" s="45">
        <v>21</v>
      </c>
      <c r="H971" s="47">
        <v>91</v>
      </c>
      <c r="I971" s="47">
        <v>0.31</v>
      </c>
      <c r="J971" s="48"/>
      <c r="K971" s="45" t="str">
        <f>Table13[[#This Row],[JUR]]&amp;" "&amp;Table13[[#This Row],[FORMATION]]</f>
        <v>21 91</v>
      </c>
      <c r="L971" s="45">
        <v>21</v>
      </c>
      <c r="M971" s="47">
        <v>91</v>
      </c>
      <c r="N971" s="47">
        <v>0.06</v>
      </c>
    </row>
    <row r="972" spans="1:14">
      <c r="A972" s="34" t="str">
        <f>'2025 Decline Rates Vertical'!$B972&amp;" "&amp;'2025 Decline Rates Vertical'!$C972</f>
        <v>38 96</v>
      </c>
      <c r="B972" s="49">
        <v>38</v>
      </c>
      <c r="C972" s="50">
        <v>96</v>
      </c>
      <c r="D972" s="51">
        <v>0.7</v>
      </c>
      <c r="F972" s="37" t="str">
        <f>'2025 Decline Rates Vertical'!$G972&amp;" "&amp;'2025 Decline Rates Vertical'!$H972</f>
        <v>24 91</v>
      </c>
      <c r="G972" s="49">
        <v>24</v>
      </c>
      <c r="H972" s="51">
        <v>91</v>
      </c>
      <c r="I972" s="51">
        <v>0.31</v>
      </c>
      <c r="J972" s="44"/>
      <c r="K972" s="49" t="str">
        <f>Table13[[#This Row],[JUR]]&amp;" "&amp;Table13[[#This Row],[FORMATION]]</f>
        <v>24 91</v>
      </c>
      <c r="L972" s="49">
        <v>24</v>
      </c>
      <c r="M972" s="51">
        <v>91</v>
      </c>
      <c r="N972" s="51">
        <v>0.06</v>
      </c>
    </row>
    <row r="973" spans="1:14">
      <c r="A973" s="34" t="str">
        <f>'2025 Decline Rates Vertical'!$B973&amp;" "&amp;'2025 Decline Rates Vertical'!$C973</f>
        <v>38 100</v>
      </c>
      <c r="B973" s="45">
        <v>38</v>
      </c>
      <c r="C973" s="46">
        <v>100</v>
      </c>
      <c r="D973" s="47">
        <v>0</v>
      </c>
      <c r="F973" s="37" t="str">
        <f>'2025 Decline Rates Vertical'!$G973&amp;" "&amp;'2025 Decline Rates Vertical'!$H973</f>
        <v>31 91</v>
      </c>
      <c r="G973" s="45">
        <v>31</v>
      </c>
      <c r="H973" s="47">
        <v>91</v>
      </c>
      <c r="I973" s="47">
        <v>0.31</v>
      </c>
      <c r="J973" s="48"/>
      <c r="K973" s="45" t="str">
        <f>Table13[[#This Row],[JUR]]&amp;" "&amp;Table13[[#This Row],[FORMATION]]</f>
        <v>31 91</v>
      </c>
      <c r="L973" s="45">
        <v>31</v>
      </c>
      <c r="M973" s="47">
        <v>91</v>
      </c>
      <c r="N973" s="47">
        <v>0.06</v>
      </c>
    </row>
    <row r="974" spans="1:14">
      <c r="A974" s="34" t="str">
        <f>'2025 Decline Rates Vertical'!$B974&amp;" "&amp;'2025 Decline Rates Vertical'!$C974</f>
        <v>39 1</v>
      </c>
      <c r="B974" s="49">
        <v>39</v>
      </c>
      <c r="C974" s="50">
        <v>1</v>
      </c>
      <c r="D974" s="51">
        <v>0.3</v>
      </c>
      <c r="F974" s="37" t="str">
        <f>'2025 Decline Rates Vertical'!$G974&amp;" "&amp;'2025 Decline Rates Vertical'!$H974</f>
        <v>46 91</v>
      </c>
      <c r="G974" s="49">
        <v>46</v>
      </c>
      <c r="H974" s="51">
        <v>91</v>
      </c>
      <c r="I974" s="51">
        <v>0.31</v>
      </c>
      <c r="J974" s="44"/>
      <c r="K974" s="49" t="str">
        <f>Table13[[#This Row],[JUR]]&amp;" "&amp;Table13[[#This Row],[FORMATION]]</f>
        <v>46 91</v>
      </c>
      <c r="L974" s="49">
        <v>46</v>
      </c>
      <c r="M974" s="51">
        <v>91</v>
      </c>
      <c r="N974" s="51">
        <v>0.06</v>
      </c>
    </row>
    <row r="975" spans="1:14">
      <c r="A975" s="34" t="str">
        <f>'2025 Decline Rates Vertical'!$B975&amp;" "&amp;'2025 Decline Rates Vertical'!$C975</f>
        <v>39 9</v>
      </c>
      <c r="B975" s="45">
        <v>39</v>
      </c>
      <c r="C975" s="46">
        <v>9</v>
      </c>
      <c r="D975" s="47">
        <v>0.41</v>
      </c>
      <c r="F975" s="37" t="str">
        <f>'2025 Decline Rates Vertical'!$G975&amp;" "&amp;'2025 Decline Rates Vertical'!$H975</f>
        <v>49 91</v>
      </c>
      <c r="G975" s="45">
        <v>49</v>
      </c>
      <c r="H975" s="47">
        <v>91</v>
      </c>
      <c r="I975" s="47">
        <v>0.31</v>
      </c>
      <c r="J975" s="48"/>
      <c r="K975" s="45" t="str">
        <f>Table13[[#This Row],[JUR]]&amp;" "&amp;Table13[[#This Row],[FORMATION]]</f>
        <v>49 91</v>
      </c>
      <c r="L975" s="45">
        <v>49</v>
      </c>
      <c r="M975" s="47">
        <v>91</v>
      </c>
      <c r="N975" s="47">
        <v>0.06</v>
      </c>
    </row>
    <row r="976" spans="1:14">
      <c r="A976" s="34" t="str">
        <f>'2025 Decline Rates Vertical'!$B976&amp;" "&amp;'2025 Decline Rates Vertical'!$C976</f>
        <v>39 10</v>
      </c>
      <c r="B976" s="49">
        <v>39</v>
      </c>
      <c r="C976" s="50">
        <v>10</v>
      </c>
      <c r="D976" s="51">
        <v>0.28999999999999998</v>
      </c>
      <c r="F976" s="37" t="str">
        <f>'2025 Decline Rates Vertical'!$G976&amp;" "&amp;'2025 Decline Rates Vertical'!$H976</f>
        <v>1 92</v>
      </c>
      <c r="G976" s="49">
        <v>1</v>
      </c>
      <c r="H976" s="51">
        <v>92</v>
      </c>
      <c r="I976" s="51">
        <v>0.22</v>
      </c>
      <c r="J976" s="44"/>
      <c r="K976" s="49" t="str">
        <f>Table13[[#This Row],[JUR]]&amp;" "&amp;Table13[[#This Row],[FORMATION]]</f>
        <v>1 92</v>
      </c>
      <c r="L976" s="49">
        <v>1</v>
      </c>
      <c r="M976" s="51">
        <v>92</v>
      </c>
      <c r="N976" s="51">
        <v>0.22</v>
      </c>
    </row>
    <row r="977" spans="1:14">
      <c r="A977" s="34" t="str">
        <f>'2025 Decline Rates Vertical'!$B977&amp;" "&amp;'2025 Decline Rates Vertical'!$C977</f>
        <v>39 14</v>
      </c>
      <c r="B977" s="45">
        <v>39</v>
      </c>
      <c r="C977" s="46">
        <v>14</v>
      </c>
      <c r="D977" s="47">
        <v>0.31</v>
      </c>
      <c r="F977" s="37" t="str">
        <f>'2025 Decline Rates Vertical'!$G977&amp;" "&amp;'2025 Decline Rates Vertical'!$H977</f>
        <v>9 92</v>
      </c>
      <c r="G977" s="45">
        <v>9</v>
      </c>
      <c r="H977" s="47">
        <v>92</v>
      </c>
      <c r="I977" s="47">
        <v>0.22</v>
      </c>
      <c r="J977" s="48"/>
      <c r="K977" s="45" t="str">
        <f>Table13[[#This Row],[JUR]]&amp;" "&amp;Table13[[#This Row],[FORMATION]]</f>
        <v>9 92</v>
      </c>
      <c r="L977" s="45">
        <v>9</v>
      </c>
      <c r="M977" s="47">
        <v>92</v>
      </c>
      <c r="N977" s="47">
        <v>0.22</v>
      </c>
    </row>
    <row r="978" spans="1:14">
      <c r="A978" s="34" t="str">
        <f>'2025 Decline Rates Vertical'!$B978&amp;" "&amp;'2025 Decline Rates Vertical'!$C978</f>
        <v>39 20</v>
      </c>
      <c r="B978" s="49">
        <v>39</v>
      </c>
      <c r="C978" s="50">
        <v>20</v>
      </c>
      <c r="D978" s="51">
        <v>0.44</v>
      </c>
      <c r="F978" s="37" t="str">
        <f>'2025 Decline Rates Vertical'!$G978&amp;" "&amp;'2025 Decline Rates Vertical'!$H978</f>
        <v>11 92</v>
      </c>
      <c r="G978" s="49">
        <v>11</v>
      </c>
      <c r="H978" s="51">
        <v>92</v>
      </c>
      <c r="I978" s="51">
        <v>0.22</v>
      </c>
      <c r="J978" s="44"/>
      <c r="K978" s="49" t="str">
        <f>Table13[[#This Row],[JUR]]&amp;" "&amp;Table13[[#This Row],[FORMATION]]</f>
        <v>11 92</v>
      </c>
      <c r="L978" s="49">
        <v>11</v>
      </c>
      <c r="M978" s="51">
        <v>92</v>
      </c>
      <c r="N978" s="51">
        <v>0.22</v>
      </c>
    </row>
    <row r="979" spans="1:14">
      <c r="A979" s="34" t="str">
        <f>'2025 Decline Rates Vertical'!$B979&amp;" "&amp;'2025 Decline Rates Vertical'!$C979</f>
        <v>39 21</v>
      </c>
      <c r="B979" s="45">
        <v>39</v>
      </c>
      <c r="C979" s="46">
        <v>21</v>
      </c>
      <c r="D979" s="47">
        <v>0.28999999999999998</v>
      </c>
      <c r="F979" s="37" t="str">
        <f>'2025 Decline Rates Vertical'!$G979&amp;" "&amp;'2025 Decline Rates Vertical'!$H979</f>
        <v>17 92</v>
      </c>
      <c r="G979" s="45">
        <v>17</v>
      </c>
      <c r="H979" s="47">
        <v>92</v>
      </c>
      <c r="I979" s="47">
        <v>0.22</v>
      </c>
      <c r="J979" s="48"/>
      <c r="K979" s="45" t="str">
        <f>Table13[[#This Row],[JUR]]&amp;" "&amp;Table13[[#This Row],[FORMATION]]</f>
        <v>17 92</v>
      </c>
      <c r="L979" s="45">
        <v>17</v>
      </c>
      <c r="M979" s="47">
        <v>92</v>
      </c>
      <c r="N979" s="47">
        <v>0.22</v>
      </c>
    </row>
    <row r="980" spans="1:14">
      <c r="A980" s="34" t="str">
        <f>'2025 Decline Rates Vertical'!$B980&amp;" "&amp;'2025 Decline Rates Vertical'!$C980</f>
        <v>39 32</v>
      </c>
      <c r="B980" s="49">
        <v>39</v>
      </c>
      <c r="C980" s="50">
        <v>32</v>
      </c>
      <c r="D980" s="51">
        <v>0.48</v>
      </c>
      <c r="F980" s="37" t="str">
        <f>'2025 Decline Rates Vertical'!$G980&amp;" "&amp;'2025 Decline Rates Vertical'!$H980</f>
        <v>21 92</v>
      </c>
      <c r="G980" s="49">
        <v>21</v>
      </c>
      <c r="H980" s="51">
        <v>92</v>
      </c>
      <c r="I980" s="51">
        <v>0.22</v>
      </c>
      <c r="J980" s="44"/>
      <c r="K980" s="49" t="str">
        <f>Table13[[#This Row],[JUR]]&amp;" "&amp;Table13[[#This Row],[FORMATION]]</f>
        <v>21 92</v>
      </c>
      <c r="L980" s="49">
        <v>21</v>
      </c>
      <c r="M980" s="51">
        <v>92</v>
      </c>
      <c r="N980" s="51">
        <v>0.22</v>
      </c>
    </row>
    <row r="981" spans="1:14">
      <c r="A981" s="34" t="str">
        <f>'2025 Decline Rates Vertical'!$B981&amp;" "&amp;'2025 Decline Rates Vertical'!$C981</f>
        <v>39 33</v>
      </c>
      <c r="B981" s="45">
        <v>39</v>
      </c>
      <c r="C981" s="46">
        <v>33</v>
      </c>
      <c r="D981" s="47">
        <v>0.39</v>
      </c>
      <c r="F981" s="37" t="str">
        <f>'2025 Decline Rates Vertical'!$G981&amp;" "&amp;'2025 Decline Rates Vertical'!$H981</f>
        <v>24 92</v>
      </c>
      <c r="G981" s="45">
        <v>24</v>
      </c>
      <c r="H981" s="47">
        <v>92</v>
      </c>
      <c r="I981" s="47">
        <v>0.22</v>
      </c>
      <c r="J981" s="48"/>
      <c r="K981" s="45" t="str">
        <f>Table13[[#This Row],[JUR]]&amp;" "&amp;Table13[[#This Row],[FORMATION]]</f>
        <v>24 92</v>
      </c>
      <c r="L981" s="45">
        <v>24</v>
      </c>
      <c r="M981" s="47">
        <v>92</v>
      </c>
      <c r="N981" s="47">
        <v>0.22</v>
      </c>
    </row>
    <row r="982" spans="1:14">
      <c r="A982" s="34" t="str">
        <f>'2025 Decline Rates Vertical'!$B982&amp;" "&amp;'2025 Decline Rates Vertical'!$C982</f>
        <v>39 34</v>
      </c>
      <c r="B982" s="49">
        <v>39</v>
      </c>
      <c r="C982" s="50">
        <v>34</v>
      </c>
      <c r="D982" s="51">
        <v>0.53</v>
      </c>
      <c r="F982" s="37" t="str">
        <f>'2025 Decline Rates Vertical'!$G982&amp;" "&amp;'2025 Decline Rates Vertical'!$H982</f>
        <v>31 92</v>
      </c>
      <c r="G982" s="49">
        <v>31</v>
      </c>
      <c r="H982" s="51">
        <v>92</v>
      </c>
      <c r="I982" s="51">
        <v>0.22</v>
      </c>
      <c r="J982" s="44"/>
      <c r="K982" s="49" t="str">
        <f>Table13[[#This Row],[JUR]]&amp;" "&amp;Table13[[#This Row],[FORMATION]]</f>
        <v>31 92</v>
      </c>
      <c r="L982" s="49">
        <v>31</v>
      </c>
      <c r="M982" s="51">
        <v>92</v>
      </c>
      <c r="N982" s="51">
        <v>0.22</v>
      </c>
    </row>
    <row r="983" spans="1:14">
      <c r="A983" s="34" t="str">
        <f>'2025 Decline Rates Vertical'!$B983&amp;" "&amp;'2025 Decline Rates Vertical'!$C983</f>
        <v>39 35</v>
      </c>
      <c r="B983" s="45">
        <v>39</v>
      </c>
      <c r="C983" s="46">
        <v>35</v>
      </c>
      <c r="D983" s="47">
        <v>0.36</v>
      </c>
      <c r="F983" s="37" t="str">
        <f>'2025 Decline Rates Vertical'!$G983&amp;" "&amp;'2025 Decline Rates Vertical'!$H983</f>
        <v>46 92</v>
      </c>
      <c r="G983" s="45">
        <v>46</v>
      </c>
      <c r="H983" s="47">
        <v>92</v>
      </c>
      <c r="I983" s="47">
        <v>0.22</v>
      </c>
      <c r="J983" s="48"/>
      <c r="K983" s="45" t="str">
        <f>Table13[[#This Row],[JUR]]&amp;" "&amp;Table13[[#This Row],[FORMATION]]</f>
        <v>46 92</v>
      </c>
      <c r="L983" s="45">
        <v>46</v>
      </c>
      <c r="M983" s="47">
        <v>92</v>
      </c>
      <c r="N983" s="47">
        <v>0.22</v>
      </c>
    </row>
    <row r="984" spans="1:14">
      <c r="A984" s="34" t="str">
        <f>'2025 Decline Rates Vertical'!$B984&amp;" "&amp;'2025 Decline Rates Vertical'!$C984</f>
        <v>39 36</v>
      </c>
      <c r="B984" s="49">
        <v>39</v>
      </c>
      <c r="C984" s="50">
        <v>36</v>
      </c>
      <c r="D984" s="51">
        <v>0.34</v>
      </c>
      <c r="F984" s="37" t="str">
        <f>'2025 Decline Rates Vertical'!$G984&amp;" "&amp;'2025 Decline Rates Vertical'!$H984</f>
        <v>49 92</v>
      </c>
      <c r="G984" s="49">
        <v>49</v>
      </c>
      <c r="H984" s="51">
        <v>92</v>
      </c>
      <c r="I984" s="51">
        <v>0.22</v>
      </c>
      <c r="J984" s="44"/>
      <c r="K984" s="49" t="str">
        <f>Table13[[#This Row],[JUR]]&amp;" "&amp;Table13[[#This Row],[FORMATION]]</f>
        <v>49 92</v>
      </c>
      <c r="L984" s="49">
        <v>49</v>
      </c>
      <c r="M984" s="51">
        <v>92</v>
      </c>
      <c r="N984" s="51">
        <v>0.22</v>
      </c>
    </row>
    <row r="985" spans="1:14">
      <c r="A985" s="34" t="str">
        <f>'2025 Decline Rates Vertical'!$B985&amp;" "&amp;'2025 Decline Rates Vertical'!$C985</f>
        <v>39 37</v>
      </c>
      <c r="B985" s="45">
        <v>39</v>
      </c>
      <c r="C985" s="46">
        <v>37</v>
      </c>
      <c r="D985" s="47">
        <v>0.5</v>
      </c>
      <c r="F985" s="37" t="str">
        <f>'2025 Decline Rates Vertical'!$G985&amp;" "&amp;'2025 Decline Rates Vertical'!$H985</f>
        <v>1 93</v>
      </c>
      <c r="G985" s="45">
        <v>1</v>
      </c>
      <c r="H985" s="47">
        <v>93</v>
      </c>
      <c r="I985" s="47">
        <v>0.32</v>
      </c>
      <c r="J985" s="48"/>
      <c r="K985" s="45" t="str">
        <f>Table13[[#This Row],[JUR]]&amp;" "&amp;Table13[[#This Row],[FORMATION]]</f>
        <v>1 93</v>
      </c>
      <c r="L985" s="45">
        <v>1</v>
      </c>
      <c r="M985" s="47">
        <v>93</v>
      </c>
      <c r="N985" s="47">
        <v>0.08</v>
      </c>
    </row>
    <row r="986" spans="1:14">
      <c r="A986" s="34" t="str">
        <f>'2025 Decline Rates Vertical'!$B986&amp;" "&amp;'2025 Decline Rates Vertical'!$C986</f>
        <v>39 38</v>
      </c>
      <c r="B986" s="49">
        <v>39</v>
      </c>
      <c r="C986" s="50">
        <v>38</v>
      </c>
      <c r="D986" s="51">
        <v>0.4</v>
      </c>
      <c r="F986" s="37" t="str">
        <f>'2025 Decline Rates Vertical'!$G986&amp;" "&amp;'2025 Decline Rates Vertical'!$H986</f>
        <v>2 93</v>
      </c>
      <c r="G986" s="49">
        <v>2</v>
      </c>
      <c r="H986" s="51">
        <v>93</v>
      </c>
      <c r="I986" s="51">
        <v>0.32</v>
      </c>
      <c r="J986" s="44"/>
      <c r="K986" s="49" t="str">
        <f>Table13[[#This Row],[JUR]]&amp;" "&amp;Table13[[#This Row],[FORMATION]]</f>
        <v>2 93</v>
      </c>
      <c r="L986" s="49">
        <v>2</v>
      </c>
      <c r="M986" s="51">
        <v>93</v>
      </c>
      <c r="N986" s="51">
        <v>0.08</v>
      </c>
    </row>
    <row r="987" spans="1:14">
      <c r="A987" s="34" t="str">
        <f>'2025 Decline Rates Vertical'!$B987&amp;" "&amp;'2025 Decline Rates Vertical'!$C987</f>
        <v>39 39</v>
      </c>
      <c r="B987" s="45">
        <v>39</v>
      </c>
      <c r="C987" s="46">
        <v>39</v>
      </c>
      <c r="D987" s="47">
        <v>0.31</v>
      </c>
      <c r="F987" s="37" t="str">
        <f>'2025 Decline Rates Vertical'!$G987&amp;" "&amp;'2025 Decline Rates Vertical'!$H987</f>
        <v>3 93</v>
      </c>
      <c r="G987" s="45">
        <v>3</v>
      </c>
      <c r="H987" s="47">
        <v>93</v>
      </c>
      <c r="I987" s="47">
        <v>0.32</v>
      </c>
      <c r="J987" s="48"/>
      <c r="K987" s="45" t="str">
        <f>Table13[[#This Row],[JUR]]&amp;" "&amp;Table13[[#This Row],[FORMATION]]</f>
        <v>3 93</v>
      </c>
      <c r="L987" s="45">
        <v>3</v>
      </c>
      <c r="M987" s="47">
        <v>93</v>
      </c>
      <c r="N987" s="47">
        <v>0.08</v>
      </c>
    </row>
    <row r="988" spans="1:14">
      <c r="A988" s="34" t="str">
        <f>'2025 Decline Rates Vertical'!$B988&amp;" "&amp;'2025 Decline Rates Vertical'!$C988</f>
        <v>39 40</v>
      </c>
      <c r="B988" s="49">
        <v>39</v>
      </c>
      <c r="C988" s="50">
        <v>40</v>
      </c>
      <c r="D988" s="51">
        <v>0.36</v>
      </c>
      <c r="F988" s="37" t="str">
        <f>'2025 Decline Rates Vertical'!$G988&amp;" "&amp;'2025 Decline Rates Vertical'!$H988</f>
        <v>4 93</v>
      </c>
      <c r="G988" s="49">
        <v>4</v>
      </c>
      <c r="H988" s="51">
        <v>93</v>
      </c>
      <c r="I988" s="51">
        <v>0.32</v>
      </c>
      <c r="J988" s="44"/>
      <c r="K988" s="49" t="str">
        <f>Table13[[#This Row],[JUR]]&amp;" "&amp;Table13[[#This Row],[FORMATION]]</f>
        <v>4 93</v>
      </c>
      <c r="L988" s="49">
        <v>4</v>
      </c>
      <c r="M988" s="51">
        <v>93</v>
      </c>
      <c r="N988" s="51">
        <v>0.08</v>
      </c>
    </row>
    <row r="989" spans="1:14">
      <c r="A989" s="34" t="str">
        <f>'2025 Decline Rates Vertical'!$B989&amp;" "&amp;'2025 Decline Rates Vertical'!$C989</f>
        <v>39 93</v>
      </c>
      <c r="B989" s="45">
        <v>39</v>
      </c>
      <c r="C989" s="46">
        <v>93</v>
      </c>
      <c r="D989" s="47">
        <v>0.42</v>
      </c>
      <c r="F989" s="37" t="str">
        <f>'2025 Decline Rates Vertical'!$G989&amp;" "&amp;'2025 Decline Rates Vertical'!$H989</f>
        <v>5 93</v>
      </c>
      <c r="G989" s="45">
        <v>5</v>
      </c>
      <c r="H989" s="47">
        <v>93</v>
      </c>
      <c r="I989" s="47">
        <v>0.32</v>
      </c>
      <c r="J989" s="48"/>
      <c r="K989" s="45" t="str">
        <f>Table13[[#This Row],[JUR]]&amp;" "&amp;Table13[[#This Row],[FORMATION]]</f>
        <v>5 93</v>
      </c>
      <c r="L989" s="45">
        <v>5</v>
      </c>
      <c r="M989" s="47">
        <v>93</v>
      </c>
      <c r="N989" s="47">
        <v>0.08</v>
      </c>
    </row>
    <row r="990" spans="1:14">
      <c r="A990" s="34" t="str">
        <f>'2025 Decline Rates Vertical'!$B990&amp;" "&amp;'2025 Decline Rates Vertical'!$C990</f>
        <v>39 94</v>
      </c>
      <c r="B990" s="49">
        <v>39</v>
      </c>
      <c r="C990" s="50">
        <v>94</v>
      </c>
      <c r="D990" s="51">
        <v>0.34</v>
      </c>
      <c r="F990" s="37" t="str">
        <f>'2025 Decline Rates Vertical'!$G990&amp;" "&amp;'2025 Decline Rates Vertical'!$H990</f>
        <v>6 93</v>
      </c>
      <c r="G990" s="49">
        <v>6</v>
      </c>
      <c r="H990" s="51">
        <v>93</v>
      </c>
      <c r="I990" s="51">
        <v>0.32</v>
      </c>
      <c r="J990" s="44"/>
      <c r="K990" s="49" t="str">
        <f>Table13[[#This Row],[JUR]]&amp;" "&amp;Table13[[#This Row],[FORMATION]]</f>
        <v>6 93</v>
      </c>
      <c r="L990" s="49">
        <v>6</v>
      </c>
      <c r="M990" s="51">
        <v>93</v>
      </c>
      <c r="N990" s="51">
        <v>0.08</v>
      </c>
    </row>
    <row r="991" spans="1:14">
      <c r="A991" s="34" t="str">
        <f>'2025 Decline Rates Vertical'!$B991&amp;" "&amp;'2025 Decline Rates Vertical'!$C991</f>
        <v>39 95</v>
      </c>
      <c r="B991" s="45">
        <v>39</v>
      </c>
      <c r="C991" s="46">
        <v>95</v>
      </c>
      <c r="D991" s="47">
        <v>0.51</v>
      </c>
      <c r="F991" s="37" t="str">
        <f>'2025 Decline Rates Vertical'!$G991&amp;" "&amp;'2025 Decline Rates Vertical'!$H991</f>
        <v>7 93</v>
      </c>
      <c r="G991" s="45">
        <v>7</v>
      </c>
      <c r="H991" s="47">
        <v>93</v>
      </c>
      <c r="I991" s="47">
        <v>0.32</v>
      </c>
      <c r="J991" s="48"/>
      <c r="K991" s="45" t="str">
        <f>Table13[[#This Row],[JUR]]&amp;" "&amp;Table13[[#This Row],[FORMATION]]</f>
        <v>7 93</v>
      </c>
      <c r="L991" s="45">
        <v>7</v>
      </c>
      <c r="M991" s="47">
        <v>93</v>
      </c>
      <c r="N991" s="47">
        <v>0.08</v>
      </c>
    </row>
    <row r="992" spans="1:14">
      <c r="A992" s="34" t="str">
        <f>'2025 Decline Rates Vertical'!$B992&amp;" "&amp;'2025 Decline Rates Vertical'!$C992</f>
        <v>39 96</v>
      </c>
      <c r="B992" s="49">
        <v>39</v>
      </c>
      <c r="C992" s="50">
        <v>96</v>
      </c>
      <c r="D992" s="51">
        <v>0.7</v>
      </c>
      <c r="F992" s="37" t="str">
        <f>'2025 Decline Rates Vertical'!$G992&amp;" "&amp;'2025 Decline Rates Vertical'!$H992</f>
        <v>8 93</v>
      </c>
      <c r="G992" s="49">
        <v>8</v>
      </c>
      <c r="H992" s="51">
        <v>93</v>
      </c>
      <c r="I992" s="51">
        <v>0.32</v>
      </c>
      <c r="J992" s="44"/>
      <c r="K992" s="49" t="str">
        <f>Table13[[#This Row],[JUR]]&amp;" "&amp;Table13[[#This Row],[FORMATION]]</f>
        <v>8 93</v>
      </c>
      <c r="L992" s="49">
        <v>8</v>
      </c>
      <c r="M992" s="51">
        <v>93</v>
      </c>
      <c r="N992" s="51">
        <v>0.08</v>
      </c>
    </row>
    <row r="993" spans="1:14">
      <c r="A993" s="34" t="str">
        <f>'2025 Decline Rates Vertical'!$B993&amp;" "&amp;'2025 Decline Rates Vertical'!$C993</f>
        <v>39 100</v>
      </c>
      <c r="B993" s="45">
        <v>39</v>
      </c>
      <c r="C993" s="46">
        <v>100</v>
      </c>
      <c r="D993" s="47">
        <v>0</v>
      </c>
      <c r="F993" s="37" t="str">
        <f>'2025 Decline Rates Vertical'!$G993&amp;" "&amp;'2025 Decline Rates Vertical'!$H993</f>
        <v>9 93</v>
      </c>
      <c r="G993" s="45">
        <v>9</v>
      </c>
      <c r="H993" s="47">
        <v>93</v>
      </c>
      <c r="I993" s="47">
        <v>0.32</v>
      </c>
      <c r="J993" s="48"/>
      <c r="K993" s="45" t="str">
        <f>Table13[[#This Row],[JUR]]&amp;" "&amp;Table13[[#This Row],[FORMATION]]</f>
        <v>9 93</v>
      </c>
      <c r="L993" s="45">
        <v>9</v>
      </c>
      <c r="M993" s="47">
        <v>93</v>
      </c>
      <c r="N993" s="47">
        <v>0.08</v>
      </c>
    </row>
    <row r="994" spans="1:14">
      <c r="A994" s="34" t="str">
        <f>'2025 Decline Rates Vertical'!$B994&amp;" "&amp;'2025 Decline Rates Vertical'!$C994</f>
        <v>39 101</v>
      </c>
      <c r="B994" s="49">
        <v>39</v>
      </c>
      <c r="C994" s="50">
        <v>101</v>
      </c>
      <c r="D994" s="51">
        <v>0</v>
      </c>
      <c r="F994" s="37" t="str">
        <f>'2025 Decline Rates Vertical'!$G994&amp;" "&amp;'2025 Decline Rates Vertical'!$H994</f>
        <v>10 93</v>
      </c>
      <c r="G994" s="49">
        <v>10</v>
      </c>
      <c r="H994" s="51">
        <v>93</v>
      </c>
      <c r="I994" s="51">
        <v>0.32</v>
      </c>
      <c r="J994" s="44"/>
      <c r="K994" s="49" t="str">
        <f>Table13[[#This Row],[JUR]]&amp;" "&amp;Table13[[#This Row],[FORMATION]]</f>
        <v>10 93</v>
      </c>
      <c r="L994" s="49">
        <v>10</v>
      </c>
      <c r="M994" s="51">
        <v>93</v>
      </c>
      <c r="N994" s="51">
        <v>0.08</v>
      </c>
    </row>
    <row r="995" spans="1:14">
      <c r="A995" s="34" t="str">
        <f>'2025 Decline Rates Vertical'!$B995&amp;" "&amp;'2025 Decline Rates Vertical'!$C995</f>
        <v>40 1</v>
      </c>
      <c r="B995" s="45">
        <v>40</v>
      </c>
      <c r="C995" s="46">
        <v>1</v>
      </c>
      <c r="D995" s="47">
        <v>0.4</v>
      </c>
      <c r="F995" s="37" t="str">
        <f>'2025 Decline Rates Vertical'!$G995&amp;" "&amp;'2025 Decline Rates Vertical'!$H995</f>
        <v>11 93</v>
      </c>
      <c r="G995" s="45">
        <v>11</v>
      </c>
      <c r="H995" s="47">
        <v>93</v>
      </c>
      <c r="I995" s="47">
        <v>0.32</v>
      </c>
      <c r="J995" s="48"/>
      <c r="K995" s="45" t="str">
        <f>Table13[[#This Row],[JUR]]&amp;" "&amp;Table13[[#This Row],[FORMATION]]</f>
        <v>11 93</v>
      </c>
      <c r="L995" s="45">
        <v>11</v>
      </c>
      <c r="M995" s="47">
        <v>93</v>
      </c>
      <c r="N995" s="47">
        <v>0.08</v>
      </c>
    </row>
    <row r="996" spans="1:14">
      <c r="A996" s="34" t="str">
        <f>'2025 Decline Rates Vertical'!$B996&amp;" "&amp;'2025 Decline Rates Vertical'!$C996</f>
        <v>40 2</v>
      </c>
      <c r="B996" s="49">
        <v>40</v>
      </c>
      <c r="C996" s="50">
        <v>2</v>
      </c>
      <c r="D996" s="51">
        <v>0.13</v>
      </c>
      <c r="F996" s="37" t="str">
        <f>'2025 Decline Rates Vertical'!$G996&amp;" "&amp;'2025 Decline Rates Vertical'!$H996</f>
        <v>12 93</v>
      </c>
      <c r="G996" s="49">
        <v>12</v>
      </c>
      <c r="H996" s="51">
        <v>93</v>
      </c>
      <c r="I996" s="51">
        <v>0.32</v>
      </c>
      <c r="J996" s="44"/>
      <c r="K996" s="49" t="str">
        <f>Table13[[#This Row],[JUR]]&amp;" "&amp;Table13[[#This Row],[FORMATION]]</f>
        <v>12 93</v>
      </c>
      <c r="L996" s="49">
        <v>12</v>
      </c>
      <c r="M996" s="51">
        <v>93</v>
      </c>
      <c r="N996" s="51">
        <v>0.08</v>
      </c>
    </row>
    <row r="997" spans="1:14">
      <c r="A997" s="34" t="str">
        <f>'2025 Decline Rates Vertical'!$B997&amp;" "&amp;'2025 Decline Rates Vertical'!$C997</f>
        <v>40 3</v>
      </c>
      <c r="B997" s="45">
        <v>40</v>
      </c>
      <c r="C997" s="46">
        <v>3</v>
      </c>
      <c r="D997" s="47">
        <v>0.31</v>
      </c>
      <c r="F997" s="37" t="str">
        <f>'2025 Decline Rates Vertical'!$G997&amp;" "&amp;'2025 Decline Rates Vertical'!$H997</f>
        <v>13 93</v>
      </c>
      <c r="G997" s="45">
        <v>13</v>
      </c>
      <c r="H997" s="47">
        <v>93</v>
      </c>
      <c r="I997" s="47">
        <v>0.32</v>
      </c>
      <c r="J997" s="48"/>
      <c r="K997" s="45" t="str">
        <f>Table13[[#This Row],[JUR]]&amp;" "&amp;Table13[[#This Row],[FORMATION]]</f>
        <v>13 93</v>
      </c>
      <c r="L997" s="45">
        <v>13</v>
      </c>
      <c r="M997" s="47">
        <v>93</v>
      </c>
      <c r="N997" s="47">
        <v>0.08</v>
      </c>
    </row>
    <row r="998" spans="1:14">
      <c r="A998" s="34" t="str">
        <f>'2025 Decline Rates Vertical'!$B998&amp;" "&amp;'2025 Decline Rates Vertical'!$C998</f>
        <v>40 4</v>
      </c>
      <c r="B998" s="49">
        <v>40</v>
      </c>
      <c r="C998" s="50">
        <v>4</v>
      </c>
      <c r="D998" s="51">
        <v>0.28999999999999998</v>
      </c>
      <c r="F998" s="37" t="str">
        <f>'2025 Decline Rates Vertical'!$G998&amp;" "&amp;'2025 Decline Rates Vertical'!$H998</f>
        <v>14 93</v>
      </c>
      <c r="G998" s="49">
        <v>14</v>
      </c>
      <c r="H998" s="51">
        <v>93</v>
      </c>
      <c r="I998" s="51">
        <v>0.32</v>
      </c>
      <c r="J998" s="44"/>
      <c r="K998" s="49" t="str">
        <f>Table13[[#This Row],[JUR]]&amp;" "&amp;Table13[[#This Row],[FORMATION]]</f>
        <v>14 93</v>
      </c>
      <c r="L998" s="49">
        <v>14</v>
      </c>
      <c r="M998" s="51">
        <v>93</v>
      </c>
      <c r="N998" s="51">
        <v>0.08</v>
      </c>
    </row>
    <row r="999" spans="1:14">
      <c r="A999" s="34" t="str">
        <f>'2025 Decline Rates Vertical'!$B999&amp;" "&amp;'2025 Decline Rates Vertical'!$C999</f>
        <v>40 5</v>
      </c>
      <c r="B999" s="45">
        <v>40</v>
      </c>
      <c r="C999" s="46">
        <v>5</v>
      </c>
      <c r="D999" s="47">
        <v>0.38</v>
      </c>
      <c r="F999" s="37" t="str">
        <f>'2025 Decline Rates Vertical'!$G999&amp;" "&amp;'2025 Decline Rates Vertical'!$H999</f>
        <v>15 93</v>
      </c>
      <c r="G999" s="45">
        <v>15</v>
      </c>
      <c r="H999" s="47">
        <v>93</v>
      </c>
      <c r="I999" s="47">
        <v>0.32</v>
      </c>
      <c r="J999" s="48"/>
      <c r="K999" s="45" t="str">
        <f>Table13[[#This Row],[JUR]]&amp;" "&amp;Table13[[#This Row],[FORMATION]]</f>
        <v>15 93</v>
      </c>
      <c r="L999" s="45">
        <v>15</v>
      </c>
      <c r="M999" s="47">
        <v>93</v>
      </c>
      <c r="N999" s="47">
        <v>0.08</v>
      </c>
    </row>
    <row r="1000" spans="1:14">
      <c r="A1000" s="34" t="str">
        <f>'2025 Decline Rates Vertical'!$B1000&amp;" "&amp;'2025 Decline Rates Vertical'!$C1000</f>
        <v>40 6</v>
      </c>
      <c r="B1000" s="49">
        <v>40</v>
      </c>
      <c r="C1000" s="50">
        <v>6</v>
      </c>
      <c r="D1000" s="51">
        <v>0.28999999999999998</v>
      </c>
      <c r="F1000" s="37" t="str">
        <f>'2025 Decline Rates Vertical'!$G1000&amp;" "&amp;'2025 Decline Rates Vertical'!$H1000</f>
        <v>16 93</v>
      </c>
      <c r="G1000" s="49">
        <v>16</v>
      </c>
      <c r="H1000" s="51">
        <v>93</v>
      </c>
      <c r="I1000" s="51">
        <v>0.32</v>
      </c>
      <c r="J1000" s="44"/>
      <c r="K1000" s="49" t="str">
        <f>Table13[[#This Row],[JUR]]&amp;" "&amp;Table13[[#This Row],[FORMATION]]</f>
        <v>16 93</v>
      </c>
      <c r="L1000" s="49">
        <v>16</v>
      </c>
      <c r="M1000" s="51">
        <v>93</v>
      </c>
      <c r="N1000" s="51">
        <v>0.08</v>
      </c>
    </row>
    <row r="1001" spans="1:14">
      <c r="A1001" s="34" t="str">
        <f>'2025 Decline Rates Vertical'!$B1001&amp;" "&amp;'2025 Decline Rates Vertical'!$C1001</f>
        <v>40 7</v>
      </c>
      <c r="B1001" s="45">
        <v>40</v>
      </c>
      <c r="C1001" s="46">
        <v>7</v>
      </c>
      <c r="D1001" s="47">
        <v>0.08</v>
      </c>
      <c r="F1001" s="37" t="str">
        <f>'2025 Decline Rates Vertical'!$G1001&amp;" "&amp;'2025 Decline Rates Vertical'!$H1001</f>
        <v>17 93</v>
      </c>
      <c r="G1001" s="45">
        <v>17</v>
      </c>
      <c r="H1001" s="47">
        <v>93</v>
      </c>
      <c r="I1001" s="47">
        <v>0.32</v>
      </c>
      <c r="J1001" s="48"/>
      <c r="K1001" s="45" t="str">
        <f>Table13[[#This Row],[JUR]]&amp;" "&amp;Table13[[#This Row],[FORMATION]]</f>
        <v>17 93</v>
      </c>
      <c r="L1001" s="45">
        <v>17</v>
      </c>
      <c r="M1001" s="47">
        <v>93</v>
      </c>
      <c r="N1001" s="47">
        <v>0.08</v>
      </c>
    </row>
    <row r="1002" spans="1:14">
      <c r="A1002" s="34" t="str">
        <f>'2025 Decline Rates Vertical'!$B1002&amp;" "&amp;'2025 Decline Rates Vertical'!$C1002</f>
        <v>40 8</v>
      </c>
      <c r="B1002" s="49">
        <v>40</v>
      </c>
      <c r="C1002" s="50">
        <v>8</v>
      </c>
      <c r="D1002" s="51">
        <v>0.36</v>
      </c>
      <c r="F1002" s="37" t="str">
        <f>'2025 Decline Rates Vertical'!$G1002&amp;" "&amp;'2025 Decline Rates Vertical'!$H1002</f>
        <v>18 93</v>
      </c>
      <c r="G1002" s="49">
        <v>18</v>
      </c>
      <c r="H1002" s="51">
        <v>93</v>
      </c>
      <c r="I1002" s="51">
        <v>0.32</v>
      </c>
      <c r="J1002" s="44"/>
      <c r="K1002" s="49" t="str">
        <f>Table13[[#This Row],[JUR]]&amp;" "&amp;Table13[[#This Row],[FORMATION]]</f>
        <v>18 93</v>
      </c>
      <c r="L1002" s="49">
        <v>18</v>
      </c>
      <c r="M1002" s="51">
        <v>93</v>
      </c>
      <c r="N1002" s="51">
        <v>0.08</v>
      </c>
    </row>
    <row r="1003" spans="1:14">
      <c r="A1003" s="34" t="str">
        <f>'2025 Decline Rates Vertical'!$B1003&amp;" "&amp;'2025 Decline Rates Vertical'!$C1003</f>
        <v>40 9</v>
      </c>
      <c r="B1003" s="45">
        <v>40</v>
      </c>
      <c r="C1003" s="46">
        <v>9</v>
      </c>
      <c r="D1003" s="47">
        <v>0.35</v>
      </c>
      <c r="F1003" s="37" t="str">
        <f>'2025 Decline Rates Vertical'!$G1003&amp;" "&amp;'2025 Decline Rates Vertical'!$H1003</f>
        <v>19 93</v>
      </c>
      <c r="G1003" s="45">
        <v>19</v>
      </c>
      <c r="H1003" s="47">
        <v>93</v>
      </c>
      <c r="I1003" s="47">
        <v>0.32</v>
      </c>
      <c r="J1003" s="48"/>
      <c r="K1003" s="45" t="str">
        <f>Table13[[#This Row],[JUR]]&amp;" "&amp;Table13[[#This Row],[FORMATION]]</f>
        <v>19 93</v>
      </c>
      <c r="L1003" s="45">
        <v>19</v>
      </c>
      <c r="M1003" s="47">
        <v>93</v>
      </c>
      <c r="N1003" s="47">
        <v>0.08</v>
      </c>
    </row>
    <row r="1004" spans="1:14">
      <c r="A1004" s="34" t="str">
        <f>'2025 Decline Rates Vertical'!$B1004&amp;" "&amp;'2025 Decline Rates Vertical'!$C1004</f>
        <v>40 10</v>
      </c>
      <c r="B1004" s="49">
        <v>40</v>
      </c>
      <c r="C1004" s="50">
        <v>10</v>
      </c>
      <c r="D1004" s="51">
        <v>0.08</v>
      </c>
      <c r="F1004" s="37" t="str">
        <f>'2025 Decline Rates Vertical'!$G1004&amp;" "&amp;'2025 Decline Rates Vertical'!$H1004</f>
        <v>20 93</v>
      </c>
      <c r="G1004" s="49">
        <v>20</v>
      </c>
      <c r="H1004" s="51">
        <v>93</v>
      </c>
      <c r="I1004" s="51">
        <v>0.32</v>
      </c>
      <c r="J1004" s="44"/>
      <c r="K1004" s="49" t="str">
        <f>Table13[[#This Row],[JUR]]&amp;" "&amp;Table13[[#This Row],[FORMATION]]</f>
        <v>20 93</v>
      </c>
      <c r="L1004" s="49">
        <v>20</v>
      </c>
      <c r="M1004" s="51">
        <v>93</v>
      </c>
      <c r="N1004" s="51">
        <v>0.08</v>
      </c>
    </row>
    <row r="1005" spans="1:14">
      <c r="A1005" s="34" t="str">
        <f>'2025 Decline Rates Vertical'!$B1005&amp;" "&amp;'2025 Decline Rates Vertical'!$C1005</f>
        <v>40 93</v>
      </c>
      <c r="B1005" s="45">
        <v>40</v>
      </c>
      <c r="C1005" s="46">
        <v>93</v>
      </c>
      <c r="D1005" s="47">
        <v>0.42</v>
      </c>
      <c r="F1005" s="37" t="str">
        <f>'2025 Decline Rates Vertical'!$G1005&amp;" "&amp;'2025 Decline Rates Vertical'!$H1005</f>
        <v>21 93</v>
      </c>
      <c r="G1005" s="45">
        <v>21</v>
      </c>
      <c r="H1005" s="47">
        <v>93</v>
      </c>
      <c r="I1005" s="47">
        <v>0.32</v>
      </c>
      <c r="J1005" s="48"/>
      <c r="K1005" s="45" t="str">
        <f>Table13[[#This Row],[JUR]]&amp;" "&amp;Table13[[#This Row],[FORMATION]]</f>
        <v>21 93</v>
      </c>
      <c r="L1005" s="45">
        <v>21</v>
      </c>
      <c r="M1005" s="47">
        <v>93</v>
      </c>
      <c r="N1005" s="47">
        <v>0.08</v>
      </c>
    </row>
    <row r="1006" spans="1:14">
      <c r="A1006" s="34" t="str">
        <f>'2025 Decline Rates Vertical'!$B1006&amp;" "&amp;'2025 Decline Rates Vertical'!$C1006</f>
        <v>40 94</v>
      </c>
      <c r="B1006" s="49">
        <v>40</v>
      </c>
      <c r="C1006" s="50">
        <v>94</v>
      </c>
      <c r="D1006" s="51">
        <v>0.34</v>
      </c>
      <c r="F1006" s="37" t="str">
        <f>'2025 Decline Rates Vertical'!$G1006&amp;" "&amp;'2025 Decline Rates Vertical'!$H1006</f>
        <v>22 93</v>
      </c>
      <c r="G1006" s="49">
        <v>22</v>
      </c>
      <c r="H1006" s="51">
        <v>93</v>
      </c>
      <c r="I1006" s="51">
        <v>0.32</v>
      </c>
      <c r="J1006" s="44"/>
      <c r="K1006" s="49" t="str">
        <f>Table13[[#This Row],[JUR]]&amp;" "&amp;Table13[[#This Row],[FORMATION]]</f>
        <v>22 93</v>
      </c>
      <c r="L1006" s="49">
        <v>22</v>
      </c>
      <c r="M1006" s="51">
        <v>93</v>
      </c>
      <c r="N1006" s="51">
        <v>0.08</v>
      </c>
    </row>
    <row r="1007" spans="1:14">
      <c r="A1007" s="34" t="str">
        <f>'2025 Decline Rates Vertical'!$B1007&amp;" "&amp;'2025 Decline Rates Vertical'!$C1007</f>
        <v>40 95</v>
      </c>
      <c r="B1007" s="45">
        <v>40</v>
      </c>
      <c r="C1007" s="46">
        <v>95</v>
      </c>
      <c r="D1007" s="47">
        <v>0.51</v>
      </c>
      <c r="F1007" s="37" t="str">
        <f>'2025 Decline Rates Vertical'!$G1007&amp;" "&amp;'2025 Decline Rates Vertical'!$H1007</f>
        <v>23 93</v>
      </c>
      <c r="G1007" s="45">
        <v>23</v>
      </c>
      <c r="H1007" s="47">
        <v>93</v>
      </c>
      <c r="I1007" s="47">
        <v>0.32</v>
      </c>
      <c r="J1007" s="48"/>
      <c r="K1007" s="45" t="str">
        <f>Table13[[#This Row],[JUR]]&amp;" "&amp;Table13[[#This Row],[FORMATION]]</f>
        <v>23 93</v>
      </c>
      <c r="L1007" s="45">
        <v>23</v>
      </c>
      <c r="M1007" s="47">
        <v>93</v>
      </c>
      <c r="N1007" s="47">
        <v>0.08</v>
      </c>
    </row>
    <row r="1008" spans="1:14">
      <c r="A1008" s="34" t="str">
        <f>'2025 Decline Rates Vertical'!$B1008&amp;" "&amp;'2025 Decline Rates Vertical'!$C1008</f>
        <v>40 96</v>
      </c>
      <c r="B1008" s="49">
        <v>40</v>
      </c>
      <c r="C1008" s="50">
        <v>96</v>
      </c>
      <c r="D1008" s="51">
        <v>0.7</v>
      </c>
      <c r="F1008" s="37" t="str">
        <f>'2025 Decline Rates Vertical'!$G1008&amp;" "&amp;'2025 Decline Rates Vertical'!$H1008</f>
        <v>24 93</v>
      </c>
      <c r="G1008" s="49">
        <v>24</v>
      </c>
      <c r="H1008" s="51">
        <v>93</v>
      </c>
      <c r="I1008" s="51">
        <v>0.32</v>
      </c>
      <c r="J1008" s="44"/>
      <c r="K1008" s="49" t="str">
        <f>Table13[[#This Row],[JUR]]&amp;" "&amp;Table13[[#This Row],[FORMATION]]</f>
        <v>24 93</v>
      </c>
      <c r="L1008" s="49">
        <v>24</v>
      </c>
      <c r="M1008" s="51">
        <v>93</v>
      </c>
      <c r="N1008" s="51">
        <v>0.08</v>
      </c>
    </row>
    <row r="1009" spans="1:14">
      <c r="A1009" s="34" t="str">
        <f>'2025 Decline Rates Vertical'!$B1009&amp;" "&amp;'2025 Decline Rates Vertical'!$C1009</f>
        <v>40 100</v>
      </c>
      <c r="B1009" s="45">
        <v>40</v>
      </c>
      <c r="C1009" s="46">
        <v>100</v>
      </c>
      <c r="D1009" s="47">
        <v>0</v>
      </c>
      <c r="F1009" s="37" t="str">
        <f>'2025 Decline Rates Vertical'!$G1009&amp;" "&amp;'2025 Decline Rates Vertical'!$H1009</f>
        <v>25 93</v>
      </c>
      <c r="G1009" s="45">
        <v>25</v>
      </c>
      <c r="H1009" s="47">
        <v>93</v>
      </c>
      <c r="I1009" s="47">
        <v>0.32</v>
      </c>
      <c r="J1009" s="48"/>
      <c r="K1009" s="45" t="str">
        <f>Table13[[#This Row],[JUR]]&amp;" "&amp;Table13[[#This Row],[FORMATION]]</f>
        <v>25 93</v>
      </c>
      <c r="L1009" s="45">
        <v>25</v>
      </c>
      <c r="M1009" s="47">
        <v>93</v>
      </c>
      <c r="N1009" s="47">
        <v>0.08</v>
      </c>
    </row>
    <row r="1010" spans="1:14">
      <c r="A1010" s="34" t="str">
        <f>'2025 Decline Rates Vertical'!$B1010&amp;" "&amp;'2025 Decline Rates Vertical'!$C1010</f>
        <v>40 101</v>
      </c>
      <c r="B1010" s="49">
        <v>40</v>
      </c>
      <c r="C1010" s="50">
        <v>101</v>
      </c>
      <c r="D1010" s="51">
        <v>0</v>
      </c>
      <c r="F1010" s="37" t="str">
        <f>'2025 Decline Rates Vertical'!$G1010&amp;" "&amp;'2025 Decline Rates Vertical'!$H1010</f>
        <v>26 93</v>
      </c>
      <c r="G1010" s="49">
        <v>26</v>
      </c>
      <c r="H1010" s="51">
        <v>93</v>
      </c>
      <c r="I1010" s="51">
        <v>0.32</v>
      </c>
      <c r="J1010" s="44"/>
      <c r="K1010" s="49" t="str">
        <f>Table13[[#This Row],[JUR]]&amp;" "&amp;Table13[[#This Row],[FORMATION]]</f>
        <v>26 93</v>
      </c>
      <c r="L1010" s="49">
        <v>26</v>
      </c>
      <c r="M1010" s="51">
        <v>93</v>
      </c>
      <c r="N1010" s="51">
        <v>0.08</v>
      </c>
    </row>
    <row r="1011" spans="1:14">
      <c r="A1011" s="34" t="str">
        <f>'2025 Decline Rates Vertical'!$B1011&amp;" "&amp;'2025 Decline Rates Vertical'!$C1011</f>
        <v>40 109</v>
      </c>
      <c r="B1011" s="45">
        <v>40</v>
      </c>
      <c r="C1011" s="46">
        <v>109</v>
      </c>
      <c r="D1011" s="47">
        <v>0.35</v>
      </c>
      <c r="F1011" s="37" t="str">
        <f>'2025 Decline Rates Vertical'!$G1011&amp;" "&amp;'2025 Decline Rates Vertical'!$H1011</f>
        <v>27 93</v>
      </c>
      <c r="G1011" s="45">
        <v>27</v>
      </c>
      <c r="H1011" s="47">
        <v>93</v>
      </c>
      <c r="I1011" s="47">
        <v>0.32</v>
      </c>
      <c r="J1011" s="48"/>
      <c r="K1011" s="45" t="str">
        <f>Table13[[#This Row],[JUR]]&amp;" "&amp;Table13[[#This Row],[FORMATION]]</f>
        <v>27 93</v>
      </c>
      <c r="L1011" s="45">
        <v>27</v>
      </c>
      <c r="M1011" s="47">
        <v>93</v>
      </c>
      <c r="N1011" s="47">
        <v>0.08</v>
      </c>
    </row>
    <row r="1012" spans="1:14">
      <c r="A1012" s="34" t="str">
        <f>'2025 Decline Rates Vertical'!$B1012&amp;" "&amp;'2025 Decline Rates Vertical'!$C1012</f>
        <v>41 8</v>
      </c>
      <c r="B1012" s="49">
        <v>41</v>
      </c>
      <c r="C1012" s="50">
        <v>8</v>
      </c>
      <c r="D1012" s="51">
        <v>0.34</v>
      </c>
      <c r="F1012" s="37" t="str">
        <f>'2025 Decline Rates Vertical'!$G1012&amp;" "&amp;'2025 Decline Rates Vertical'!$H1012</f>
        <v>28 93</v>
      </c>
      <c r="G1012" s="49">
        <v>28</v>
      </c>
      <c r="H1012" s="51">
        <v>93</v>
      </c>
      <c r="I1012" s="51">
        <v>0.32</v>
      </c>
      <c r="J1012" s="44"/>
      <c r="K1012" s="49" t="str">
        <f>Table13[[#This Row],[JUR]]&amp;" "&amp;Table13[[#This Row],[FORMATION]]</f>
        <v>28 93</v>
      </c>
      <c r="L1012" s="49">
        <v>28</v>
      </c>
      <c r="M1012" s="51">
        <v>93</v>
      </c>
      <c r="N1012" s="51">
        <v>0.08</v>
      </c>
    </row>
    <row r="1013" spans="1:14">
      <c r="A1013" s="34" t="str">
        <f>'2025 Decline Rates Vertical'!$B1013&amp;" "&amp;'2025 Decline Rates Vertical'!$C1013</f>
        <v>41 9</v>
      </c>
      <c r="B1013" s="45">
        <v>41</v>
      </c>
      <c r="C1013" s="46">
        <v>9</v>
      </c>
      <c r="D1013" s="47">
        <v>0.36</v>
      </c>
      <c r="F1013" s="37" t="str">
        <f>'2025 Decline Rates Vertical'!$G1013&amp;" "&amp;'2025 Decline Rates Vertical'!$H1013</f>
        <v>29 93</v>
      </c>
      <c r="G1013" s="45">
        <v>29</v>
      </c>
      <c r="H1013" s="47">
        <v>93</v>
      </c>
      <c r="I1013" s="47">
        <v>0.32</v>
      </c>
      <c r="J1013" s="48"/>
      <c r="K1013" s="45" t="str">
        <f>Table13[[#This Row],[JUR]]&amp;" "&amp;Table13[[#This Row],[FORMATION]]</f>
        <v>29 93</v>
      </c>
      <c r="L1013" s="45">
        <v>29</v>
      </c>
      <c r="M1013" s="47">
        <v>93</v>
      </c>
      <c r="N1013" s="47">
        <v>0.08</v>
      </c>
    </row>
    <row r="1014" spans="1:14">
      <c r="A1014" s="34" t="str">
        <f>'2025 Decline Rates Vertical'!$B1014&amp;" "&amp;'2025 Decline Rates Vertical'!$C1014</f>
        <v>41 10</v>
      </c>
      <c r="B1014" s="49">
        <v>41</v>
      </c>
      <c r="C1014" s="50">
        <v>10</v>
      </c>
      <c r="D1014" s="51">
        <v>0.23</v>
      </c>
      <c r="F1014" s="37" t="str">
        <f>'2025 Decline Rates Vertical'!$G1014&amp;" "&amp;'2025 Decline Rates Vertical'!$H1014</f>
        <v>30 93</v>
      </c>
      <c r="G1014" s="49">
        <v>30</v>
      </c>
      <c r="H1014" s="51">
        <v>93</v>
      </c>
      <c r="I1014" s="51">
        <v>0.32</v>
      </c>
      <c r="J1014" s="44"/>
      <c r="K1014" s="49" t="str">
        <f>Table13[[#This Row],[JUR]]&amp;" "&amp;Table13[[#This Row],[FORMATION]]</f>
        <v>30 93</v>
      </c>
      <c r="L1014" s="49">
        <v>30</v>
      </c>
      <c r="M1014" s="51">
        <v>93</v>
      </c>
      <c r="N1014" s="51">
        <v>0.08</v>
      </c>
    </row>
    <row r="1015" spans="1:14">
      <c r="A1015" s="34" t="str">
        <f>'2025 Decline Rates Vertical'!$B1015&amp;" "&amp;'2025 Decline Rates Vertical'!$C1015</f>
        <v>41 22</v>
      </c>
      <c r="B1015" s="45">
        <v>41</v>
      </c>
      <c r="C1015" s="46">
        <v>22</v>
      </c>
      <c r="D1015" s="47">
        <v>0.31</v>
      </c>
      <c r="F1015" s="37" t="str">
        <f>'2025 Decline Rates Vertical'!$G1015&amp;" "&amp;'2025 Decline Rates Vertical'!$H1015</f>
        <v>31 93</v>
      </c>
      <c r="G1015" s="45">
        <v>31</v>
      </c>
      <c r="H1015" s="47">
        <v>93</v>
      </c>
      <c r="I1015" s="47">
        <v>0.32</v>
      </c>
      <c r="J1015" s="48"/>
      <c r="K1015" s="45" t="str">
        <f>Table13[[#This Row],[JUR]]&amp;" "&amp;Table13[[#This Row],[FORMATION]]</f>
        <v>31 93</v>
      </c>
      <c r="L1015" s="45">
        <v>31</v>
      </c>
      <c r="M1015" s="47">
        <v>93</v>
      </c>
      <c r="N1015" s="47">
        <v>0.08</v>
      </c>
    </row>
    <row r="1016" spans="1:14">
      <c r="A1016" s="34" t="str">
        <f>'2025 Decline Rates Vertical'!$B1016&amp;" "&amp;'2025 Decline Rates Vertical'!$C1016</f>
        <v>41 23</v>
      </c>
      <c r="B1016" s="49">
        <v>41</v>
      </c>
      <c r="C1016" s="50">
        <v>23</v>
      </c>
      <c r="D1016" s="51">
        <v>0.31</v>
      </c>
      <c r="F1016" s="37" t="str">
        <f>'2025 Decline Rates Vertical'!$G1016&amp;" "&amp;'2025 Decline Rates Vertical'!$H1016</f>
        <v>32 93</v>
      </c>
      <c r="G1016" s="49">
        <v>32</v>
      </c>
      <c r="H1016" s="51">
        <v>93</v>
      </c>
      <c r="I1016" s="51">
        <v>0.32</v>
      </c>
      <c r="J1016" s="44"/>
      <c r="K1016" s="49" t="str">
        <f>Table13[[#This Row],[JUR]]&amp;" "&amp;Table13[[#This Row],[FORMATION]]</f>
        <v>32 93</v>
      </c>
      <c r="L1016" s="49">
        <v>32</v>
      </c>
      <c r="M1016" s="51">
        <v>93</v>
      </c>
      <c r="N1016" s="51">
        <v>0.08</v>
      </c>
    </row>
    <row r="1017" spans="1:14">
      <c r="A1017" s="34" t="str">
        <f>'2025 Decline Rates Vertical'!$B1017&amp;" "&amp;'2025 Decline Rates Vertical'!$C1017</f>
        <v>41 24</v>
      </c>
      <c r="B1017" s="45">
        <v>41</v>
      </c>
      <c r="C1017" s="46">
        <v>24</v>
      </c>
      <c r="D1017" s="47">
        <v>0.28999999999999998</v>
      </c>
      <c r="F1017" s="37" t="str">
        <f>'2025 Decline Rates Vertical'!$G1017&amp;" "&amp;'2025 Decline Rates Vertical'!$H1017</f>
        <v>33 93</v>
      </c>
      <c r="G1017" s="45">
        <v>33</v>
      </c>
      <c r="H1017" s="47">
        <v>93</v>
      </c>
      <c r="I1017" s="47">
        <v>0.32</v>
      </c>
      <c r="J1017" s="48"/>
      <c r="K1017" s="45" t="str">
        <f>Table13[[#This Row],[JUR]]&amp;" "&amp;Table13[[#This Row],[FORMATION]]</f>
        <v>33 93</v>
      </c>
      <c r="L1017" s="45">
        <v>33</v>
      </c>
      <c r="M1017" s="47">
        <v>93</v>
      </c>
      <c r="N1017" s="47">
        <v>0.08</v>
      </c>
    </row>
    <row r="1018" spans="1:14">
      <c r="A1018" s="34" t="str">
        <f>'2025 Decline Rates Vertical'!$B1018&amp;" "&amp;'2025 Decline Rates Vertical'!$C1018</f>
        <v>41 25</v>
      </c>
      <c r="B1018" s="49">
        <v>41</v>
      </c>
      <c r="C1018" s="50">
        <v>25</v>
      </c>
      <c r="D1018" s="51">
        <v>0.37</v>
      </c>
      <c r="F1018" s="37" t="str">
        <f>'2025 Decline Rates Vertical'!$G1018&amp;" "&amp;'2025 Decline Rates Vertical'!$H1018</f>
        <v>34 93</v>
      </c>
      <c r="G1018" s="49">
        <v>34</v>
      </c>
      <c r="H1018" s="51">
        <v>93</v>
      </c>
      <c r="I1018" s="51">
        <v>0.32</v>
      </c>
      <c r="J1018" s="44"/>
      <c r="K1018" s="49" t="str">
        <f>Table13[[#This Row],[JUR]]&amp;" "&amp;Table13[[#This Row],[FORMATION]]</f>
        <v>34 93</v>
      </c>
      <c r="L1018" s="49">
        <v>34</v>
      </c>
      <c r="M1018" s="51">
        <v>93</v>
      </c>
      <c r="N1018" s="51">
        <v>0.08</v>
      </c>
    </row>
    <row r="1019" spans="1:14">
      <c r="A1019" s="34" t="str">
        <f>'2025 Decline Rates Vertical'!$B1019&amp;" "&amp;'2025 Decline Rates Vertical'!$C1019</f>
        <v>41 26</v>
      </c>
      <c r="B1019" s="45">
        <v>41</v>
      </c>
      <c r="C1019" s="46">
        <v>26</v>
      </c>
      <c r="D1019" s="47">
        <v>0.4</v>
      </c>
      <c r="F1019" s="37" t="str">
        <f>'2025 Decline Rates Vertical'!$G1019&amp;" "&amp;'2025 Decline Rates Vertical'!$H1019</f>
        <v>35 93</v>
      </c>
      <c r="G1019" s="45">
        <v>35</v>
      </c>
      <c r="H1019" s="47">
        <v>93</v>
      </c>
      <c r="I1019" s="47">
        <v>0.32</v>
      </c>
      <c r="J1019" s="48"/>
      <c r="K1019" s="45" t="str">
        <f>Table13[[#This Row],[JUR]]&amp;" "&amp;Table13[[#This Row],[FORMATION]]</f>
        <v>35 93</v>
      </c>
      <c r="L1019" s="45">
        <v>35</v>
      </c>
      <c r="M1019" s="47">
        <v>93</v>
      </c>
      <c r="N1019" s="47">
        <v>0.08</v>
      </c>
    </row>
    <row r="1020" spans="1:14">
      <c r="A1020" s="34" t="str">
        <f>'2025 Decline Rates Vertical'!$B1020&amp;" "&amp;'2025 Decline Rates Vertical'!$C1020</f>
        <v>41 28</v>
      </c>
      <c r="B1020" s="49">
        <v>41</v>
      </c>
      <c r="C1020" s="50">
        <v>28</v>
      </c>
      <c r="D1020" s="51">
        <v>0.44</v>
      </c>
      <c r="F1020" s="37" t="str">
        <f>'2025 Decline Rates Vertical'!$G1020&amp;" "&amp;'2025 Decline Rates Vertical'!$H1020</f>
        <v>36 93</v>
      </c>
      <c r="G1020" s="49">
        <v>36</v>
      </c>
      <c r="H1020" s="51">
        <v>93</v>
      </c>
      <c r="I1020" s="51">
        <v>0.32</v>
      </c>
      <c r="J1020" s="44"/>
      <c r="K1020" s="49" t="str">
        <f>Table13[[#This Row],[JUR]]&amp;" "&amp;Table13[[#This Row],[FORMATION]]</f>
        <v>36 93</v>
      </c>
      <c r="L1020" s="49">
        <v>36</v>
      </c>
      <c r="M1020" s="51">
        <v>93</v>
      </c>
      <c r="N1020" s="51">
        <v>0.08</v>
      </c>
    </row>
    <row r="1021" spans="1:14">
      <c r="A1021" s="34" t="str">
        <f>'2025 Decline Rates Vertical'!$B1021&amp;" "&amp;'2025 Decline Rates Vertical'!$C1021</f>
        <v>41 29</v>
      </c>
      <c r="B1021" s="45">
        <v>41</v>
      </c>
      <c r="C1021" s="46">
        <v>29</v>
      </c>
      <c r="D1021" s="47">
        <v>0.28000000000000003</v>
      </c>
      <c r="F1021" s="37" t="str">
        <f>'2025 Decline Rates Vertical'!$G1021&amp;" "&amp;'2025 Decline Rates Vertical'!$H1021</f>
        <v>37 93</v>
      </c>
      <c r="G1021" s="45">
        <v>37</v>
      </c>
      <c r="H1021" s="47">
        <v>93</v>
      </c>
      <c r="I1021" s="47">
        <v>0.32</v>
      </c>
      <c r="J1021" s="48"/>
      <c r="K1021" s="45" t="str">
        <f>Table13[[#This Row],[JUR]]&amp;" "&amp;Table13[[#This Row],[FORMATION]]</f>
        <v>37 93</v>
      </c>
      <c r="L1021" s="45">
        <v>37</v>
      </c>
      <c r="M1021" s="47">
        <v>93</v>
      </c>
      <c r="N1021" s="47">
        <v>0.08</v>
      </c>
    </row>
    <row r="1022" spans="1:14">
      <c r="A1022" s="34" t="str">
        <f>'2025 Decline Rates Vertical'!$B1022&amp;" "&amp;'2025 Decline Rates Vertical'!$C1022</f>
        <v>41 30</v>
      </c>
      <c r="B1022" s="49">
        <v>41</v>
      </c>
      <c r="C1022" s="50">
        <v>30</v>
      </c>
      <c r="D1022" s="51">
        <v>0.37</v>
      </c>
      <c r="F1022" s="37" t="str">
        <f>'2025 Decline Rates Vertical'!$G1022&amp;" "&amp;'2025 Decline Rates Vertical'!$H1022</f>
        <v>38 93</v>
      </c>
      <c r="G1022" s="49">
        <v>38</v>
      </c>
      <c r="H1022" s="51">
        <v>93</v>
      </c>
      <c r="I1022" s="51">
        <v>0.32</v>
      </c>
      <c r="J1022" s="44"/>
      <c r="K1022" s="49" t="str">
        <f>Table13[[#This Row],[JUR]]&amp;" "&amp;Table13[[#This Row],[FORMATION]]</f>
        <v>38 93</v>
      </c>
      <c r="L1022" s="49">
        <v>38</v>
      </c>
      <c r="M1022" s="51">
        <v>93</v>
      </c>
      <c r="N1022" s="51">
        <v>0.08</v>
      </c>
    </row>
    <row r="1023" spans="1:14">
      <c r="A1023" s="34" t="str">
        <f>'2025 Decline Rates Vertical'!$B1023&amp;" "&amp;'2025 Decline Rates Vertical'!$C1023</f>
        <v>41 42</v>
      </c>
      <c r="B1023" s="45">
        <v>41</v>
      </c>
      <c r="C1023" s="46">
        <v>42</v>
      </c>
      <c r="D1023" s="47">
        <v>0.4</v>
      </c>
      <c r="F1023" s="37" t="str">
        <f>'2025 Decline Rates Vertical'!$G1023&amp;" "&amp;'2025 Decline Rates Vertical'!$H1023</f>
        <v>39 93</v>
      </c>
      <c r="G1023" s="45">
        <v>39</v>
      </c>
      <c r="H1023" s="47">
        <v>93</v>
      </c>
      <c r="I1023" s="47">
        <v>0.32</v>
      </c>
      <c r="J1023" s="48"/>
      <c r="K1023" s="45" t="str">
        <f>Table13[[#This Row],[JUR]]&amp;" "&amp;Table13[[#This Row],[FORMATION]]</f>
        <v>39 93</v>
      </c>
      <c r="L1023" s="45">
        <v>39</v>
      </c>
      <c r="M1023" s="47">
        <v>93</v>
      </c>
      <c r="N1023" s="47">
        <v>0.08</v>
      </c>
    </row>
    <row r="1024" spans="1:14">
      <c r="A1024" s="34" t="str">
        <f>'2025 Decline Rates Vertical'!$B1024&amp;" "&amp;'2025 Decline Rates Vertical'!$C1024</f>
        <v>41 93</v>
      </c>
      <c r="B1024" s="49">
        <v>41</v>
      </c>
      <c r="C1024" s="50">
        <v>93</v>
      </c>
      <c r="D1024" s="51">
        <v>0.42</v>
      </c>
      <c r="F1024" s="37" t="str">
        <f>'2025 Decline Rates Vertical'!$G1024&amp;" "&amp;'2025 Decline Rates Vertical'!$H1024</f>
        <v>40 93</v>
      </c>
      <c r="G1024" s="49">
        <v>40</v>
      </c>
      <c r="H1024" s="51">
        <v>93</v>
      </c>
      <c r="I1024" s="51">
        <v>0.32</v>
      </c>
      <c r="J1024" s="44"/>
      <c r="K1024" s="49" t="str">
        <f>Table13[[#This Row],[JUR]]&amp;" "&amp;Table13[[#This Row],[FORMATION]]</f>
        <v>40 93</v>
      </c>
      <c r="L1024" s="49">
        <v>40</v>
      </c>
      <c r="M1024" s="51">
        <v>93</v>
      </c>
      <c r="N1024" s="51">
        <v>0.08</v>
      </c>
    </row>
    <row r="1025" spans="1:14">
      <c r="A1025" s="34" t="str">
        <f>'2025 Decline Rates Vertical'!$B1025&amp;" "&amp;'2025 Decline Rates Vertical'!$C1025</f>
        <v>41 94</v>
      </c>
      <c r="B1025" s="45">
        <v>41</v>
      </c>
      <c r="C1025" s="46">
        <v>94</v>
      </c>
      <c r="D1025" s="47">
        <v>0.34</v>
      </c>
      <c r="F1025" s="37" t="str">
        <f>'2025 Decline Rates Vertical'!$G1025&amp;" "&amp;'2025 Decline Rates Vertical'!$H1025</f>
        <v>41 93</v>
      </c>
      <c r="G1025" s="45">
        <v>41</v>
      </c>
      <c r="H1025" s="47">
        <v>93</v>
      </c>
      <c r="I1025" s="47">
        <v>0.32</v>
      </c>
      <c r="J1025" s="48"/>
      <c r="K1025" s="45" t="str">
        <f>Table13[[#This Row],[JUR]]&amp;" "&amp;Table13[[#This Row],[FORMATION]]</f>
        <v>41 93</v>
      </c>
      <c r="L1025" s="45">
        <v>41</v>
      </c>
      <c r="M1025" s="47">
        <v>93</v>
      </c>
      <c r="N1025" s="47">
        <v>0.08</v>
      </c>
    </row>
    <row r="1026" spans="1:14">
      <c r="A1026" s="34" t="str">
        <f>'2025 Decline Rates Vertical'!$B1026&amp;" "&amp;'2025 Decline Rates Vertical'!$C1026</f>
        <v>41 95</v>
      </c>
      <c r="B1026" s="49">
        <v>41</v>
      </c>
      <c r="C1026" s="50">
        <v>95</v>
      </c>
      <c r="D1026" s="51">
        <v>0.51</v>
      </c>
      <c r="F1026" s="37" t="str">
        <f>'2025 Decline Rates Vertical'!$G1026&amp;" "&amp;'2025 Decline Rates Vertical'!$H1026</f>
        <v>42 93</v>
      </c>
      <c r="G1026" s="49">
        <v>42</v>
      </c>
      <c r="H1026" s="51">
        <v>93</v>
      </c>
      <c r="I1026" s="51">
        <v>0.32</v>
      </c>
      <c r="J1026" s="44"/>
      <c r="K1026" s="49" t="str">
        <f>Table13[[#This Row],[JUR]]&amp;" "&amp;Table13[[#This Row],[FORMATION]]</f>
        <v>42 93</v>
      </c>
      <c r="L1026" s="49">
        <v>42</v>
      </c>
      <c r="M1026" s="51">
        <v>93</v>
      </c>
      <c r="N1026" s="51">
        <v>0.08</v>
      </c>
    </row>
    <row r="1027" spans="1:14">
      <c r="A1027" s="34" t="str">
        <f>'2025 Decline Rates Vertical'!$B1027&amp;" "&amp;'2025 Decline Rates Vertical'!$C1027</f>
        <v>41 96</v>
      </c>
      <c r="B1027" s="45">
        <v>41</v>
      </c>
      <c r="C1027" s="46">
        <v>96</v>
      </c>
      <c r="D1027" s="47">
        <v>0.27</v>
      </c>
      <c r="F1027" s="37" t="str">
        <f>'2025 Decline Rates Vertical'!$G1027&amp;" "&amp;'2025 Decline Rates Vertical'!$H1027</f>
        <v>43 93</v>
      </c>
      <c r="G1027" s="45">
        <v>43</v>
      </c>
      <c r="H1027" s="47">
        <v>93</v>
      </c>
      <c r="I1027" s="47">
        <v>0.32</v>
      </c>
      <c r="J1027" s="48"/>
      <c r="K1027" s="45" t="str">
        <f>Table13[[#This Row],[JUR]]&amp;" "&amp;Table13[[#This Row],[FORMATION]]</f>
        <v>43 93</v>
      </c>
      <c r="L1027" s="45">
        <v>43</v>
      </c>
      <c r="M1027" s="47">
        <v>93</v>
      </c>
      <c r="N1027" s="47">
        <v>0.08</v>
      </c>
    </row>
    <row r="1028" spans="1:14">
      <c r="A1028" s="34" t="str">
        <f>'2025 Decline Rates Vertical'!$B1028&amp;" "&amp;'2025 Decline Rates Vertical'!$C1028</f>
        <v>41 97</v>
      </c>
      <c r="B1028" s="49">
        <v>41</v>
      </c>
      <c r="C1028" s="50">
        <v>97</v>
      </c>
      <c r="D1028" s="51">
        <v>-0.03</v>
      </c>
      <c r="F1028" s="37" t="str">
        <f>'2025 Decline Rates Vertical'!$G1028&amp;" "&amp;'2025 Decline Rates Vertical'!$H1028</f>
        <v>44 93</v>
      </c>
      <c r="G1028" s="49">
        <v>44</v>
      </c>
      <c r="H1028" s="51">
        <v>93</v>
      </c>
      <c r="I1028" s="51">
        <v>0.32</v>
      </c>
      <c r="J1028" s="44"/>
      <c r="K1028" s="49" t="str">
        <f>Table13[[#This Row],[JUR]]&amp;" "&amp;Table13[[#This Row],[FORMATION]]</f>
        <v>44 93</v>
      </c>
      <c r="L1028" s="49">
        <v>44</v>
      </c>
      <c r="M1028" s="51">
        <v>93</v>
      </c>
      <c r="N1028" s="51">
        <v>0.08</v>
      </c>
    </row>
    <row r="1029" spans="1:14">
      <c r="A1029" s="34" t="str">
        <f>'2025 Decline Rates Vertical'!$B1029&amp;" "&amp;'2025 Decline Rates Vertical'!$C1029</f>
        <v>41 98</v>
      </c>
      <c r="B1029" s="45">
        <v>41</v>
      </c>
      <c r="C1029" s="46">
        <v>98</v>
      </c>
      <c r="D1029" s="47">
        <v>0.05</v>
      </c>
      <c r="F1029" s="37" t="str">
        <f>'2025 Decline Rates Vertical'!$G1029&amp;" "&amp;'2025 Decline Rates Vertical'!$H1029</f>
        <v>45 93</v>
      </c>
      <c r="G1029" s="45">
        <v>45</v>
      </c>
      <c r="H1029" s="47">
        <v>93</v>
      </c>
      <c r="I1029" s="47">
        <v>0.32</v>
      </c>
      <c r="J1029" s="48"/>
      <c r="K1029" s="45" t="str">
        <f>Table13[[#This Row],[JUR]]&amp;" "&amp;Table13[[#This Row],[FORMATION]]</f>
        <v>45 93</v>
      </c>
      <c r="L1029" s="45">
        <v>45</v>
      </c>
      <c r="M1029" s="47">
        <v>93</v>
      </c>
      <c r="N1029" s="47">
        <v>0.08</v>
      </c>
    </row>
    <row r="1030" spans="1:14">
      <c r="A1030" s="34" t="str">
        <f>'2025 Decline Rates Vertical'!$B1030&amp;" "&amp;'2025 Decline Rates Vertical'!$C1030</f>
        <v>41 100</v>
      </c>
      <c r="B1030" s="49">
        <v>41</v>
      </c>
      <c r="C1030" s="50">
        <v>100</v>
      </c>
      <c r="D1030" s="51">
        <v>0</v>
      </c>
      <c r="F1030" s="37" t="str">
        <f>'2025 Decline Rates Vertical'!$G1030&amp;" "&amp;'2025 Decline Rates Vertical'!$H1030</f>
        <v>46 93</v>
      </c>
      <c r="G1030" s="49">
        <v>46</v>
      </c>
      <c r="H1030" s="51">
        <v>93</v>
      </c>
      <c r="I1030" s="51">
        <v>0.32</v>
      </c>
      <c r="J1030" s="44"/>
      <c r="K1030" s="49" t="str">
        <f>Table13[[#This Row],[JUR]]&amp;" "&amp;Table13[[#This Row],[FORMATION]]</f>
        <v>46 93</v>
      </c>
      <c r="L1030" s="49">
        <v>46</v>
      </c>
      <c r="M1030" s="51">
        <v>93</v>
      </c>
      <c r="N1030" s="51">
        <v>0.08</v>
      </c>
    </row>
    <row r="1031" spans="1:14">
      <c r="A1031" s="34" t="str">
        <f>'2025 Decline Rates Vertical'!$B1031&amp;" "&amp;'2025 Decline Rates Vertical'!$C1031</f>
        <v>41 101</v>
      </c>
      <c r="B1031" s="45">
        <v>41</v>
      </c>
      <c r="C1031" s="46">
        <v>101</v>
      </c>
      <c r="D1031" s="47">
        <v>0</v>
      </c>
      <c r="F1031" s="37" t="str">
        <f>'2025 Decline Rates Vertical'!$G1031&amp;" "&amp;'2025 Decline Rates Vertical'!$H1031</f>
        <v>47 93</v>
      </c>
      <c r="G1031" s="45">
        <v>47</v>
      </c>
      <c r="H1031" s="47">
        <v>93</v>
      </c>
      <c r="I1031" s="47">
        <v>0.32</v>
      </c>
      <c r="J1031" s="48"/>
      <c r="K1031" s="45" t="str">
        <f>Table13[[#This Row],[JUR]]&amp;" "&amp;Table13[[#This Row],[FORMATION]]</f>
        <v>47 93</v>
      </c>
      <c r="L1031" s="45">
        <v>47</v>
      </c>
      <c r="M1031" s="47">
        <v>93</v>
      </c>
      <c r="N1031" s="47">
        <v>0.08</v>
      </c>
    </row>
    <row r="1032" spans="1:14">
      <c r="A1032" s="34" t="str">
        <f>'2025 Decline Rates Vertical'!$B1032&amp;" "&amp;'2025 Decline Rates Vertical'!$C1032</f>
        <v>42 1</v>
      </c>
      <c r="B1032" s="49">
        <v>42</v>
      </c>
      <c r="C1032" s="50">
        <v>1</v>
      </c>
      <c r="D1032" s="51">
        <v>0.3</v>
      </c>
      <c r="F1032" s="37" t="str">
        <f>'2025 Decline Rates Vertical'!$G1032&amp;" "&amp;'2025 Decline Rates Vertical'!$H1032</f>
        <v>48 93</v>
      </c>
      <c r="G1032" s="49">
        <v>48</v>
      </c>
      <c r="H1032" s="51">
        <v>93</v>
      </c>
      <c r="I1032" s="51">
        <v>0.32</v>
      </c>
      <c r="J1032" s="44"/>
      <c r="K1032" s="49" t="str">
        <f>Table13[[#This Row],[JUR]]&amp;" "&amp;Table13[[#This Row],[FORMATION]]</f>
        <v>48 93</v>
      </c>
      <c r="L1032" s="49">
        <v>48</v>
      </c>
      <c r="M1032" s="51">
        <v>93</v>
      </c>
      <c r="N1032" s="51">
        <v>0.08</v>
      </c>
    </row>
    <row r="1033" spans="1:14">
      <c r="A1033" s="34" t="str">
        <f>'2025 Decline Rates Vertical'!$B1033&amp;" "&amp;'2025 Decline Rates Vertical'!$C1033</f>
        <v>42 9</v>
      </c>
      <c r="B1033" s="45">
        <v>42</v>
      </c>
      <c r="C1033" s="46">
        <v>9</v>
      </c>
      <c r="D1033" s="47">
        <v>0.41</v>
      </c>
      <c r="F1033" s="37" t="str">
        <f>'2025 Decline Rates Vertical'!$G1033&amp;" "&amp;'2025 Decline Rates Vertical'!$H1033</f>
        <v>49 93</v>
      </c>
      <c r="G1033" s="45">
        <v>49</v>
      </c>
      <c r="H1033" s="47">
        <v>93</v>
      </c>
      <c r="I1033" s="47">
        <v>0.32</v>
      </c>
      <c r="J1033" s="48"/>
      <c r="K1033" s="45" t="str">
        <f>Table13[[#This Row],[JUR]]&amp;" "&amp;Table13[[#This Row],[FORMATION]]</f>
        <v>49 93</v>
      </c>
      <c r="L1033" s="45">
        <v>49</v>
      </c>
      <c r="M1033" s="47">
        <v>93</v>
      </c>
      <c r="N1033" s="47">
        <v>0.08</v>
      </c>
    </row>
    <row r="1034" spans="1:14">
      <c r="A1034" s="34" t="str">
        <f>'2025 Decline Rates Vertical'!$B1034&amp;" "&amp;'2025 Decline Rates Vertical'!$C1034</f>
        <v>42 10</v>
      </c>
      <c r="B1034" s="49">
        <v>42</v>
      </c>
      <c r="C1034" s="50">
        <v>10</v>
      </c>
      <c r="D1034" s="51">
        <v>0.28999999999999998</v>
      </c>
      <c r="F1034" s="37" t="str">
        <f>'2025 Decline Rates Vertical'!$G1034&amp;" "&amp;'2025 Decline Rates Vertical'!$H1034</f>
        <v>50 93</v>
      </c>
      <c r="G1034" s="49">
        <v>50</v>
      </c>
      <c r="H1034" s="51">
        <v>93</v>
      </c>
      <c r="I1034" s="51">
        <v>0.32</v>
      </c>
      <c r="J1034" s="44"/>
      <c r="K1034" s="49" t="str">
        <f>Table13[[#This Row],[JUR]]&amp;" "&amp;Table13[[#This Row],[FORMATION]]</f>
        <v>50 93</v>
      </c>
      <c r="L1034" s="49">
        <v>50</v>
      </c>
      <c r="M1034" s="51">
        <v>93</v>
      </c>
      <c r="N1034" s="51">
        <v>0.08</v>
      </c>
    </row>
    <row r="1035" spans="1:14">
      <c r="A1035" s="34" t="str">
        <f>'2025 Decline Rates Vertical'!$B1035&amp;" "&amp;'2025 Decline Rates Vertical'!$C1035</f>
        <v>42 14</v>
      </c>
      <c r="B1035" s="45">
        <v>42</v>
      </c>
      <c r="C1035" s="46">
        <v>14</v>
      </c>
      <c r="D1035" s="47">
        <v>0.31</v>
      </c>
      <c r="F1035" s="37" t="str">
        <f>'2025 Decline Rates Vertical'!$G1035&amp;" "&amp;'2025 Decline Rates Vertical'!$H1035</f>
        <v>51 93</v>
      </c>
      <c r="G1035" s="45">
        <v>51</v>
      </c>
      <c r="H1035" s="47">
        <v>93</v>
      </c>
      <c r="I1035" s="47">
        <v>0.32</v>
      </c>
      <c r="J1035" s="48"/>
      <c r="K1035" s="45" t="str">
        <f>Table13[[#This Row],[JUR]]&amp;" "&amp;Table13[[#This Row],[FORMATION]]</f>
        <v>51 93</v>
      </c>
      <c r="L1035" s="45">
        <v>51</v>
      </c>
      <c r="M1035" s="47">
        <v>93</v>
      </c>
      <c r="N1035" s="47">
        <v>0.08</v>
      </c>
    </row>
    <row r="1036" spans="1:14">
      <c r="A1036" s="34" t="str">
        <f>'2025 Decline Rates Vertical'!$B1036&amp;" "&amp;'2025 Decline Rates Vertical'!$C1036</f>
        <v>42 20</v>
      </c>
      <c r="B1036" s="49">
        <v>42</v>
      </c>
      <c r="C1036" s="50">
        <v>20</v>
      </c>
      <c r="D1036" s="51">
        <v>0.44</v>
      </c>
      <c r="F1036" s="37" t="str">
        <f>'2025 Decline Rates Vertical'!$G1036&amp;" "&amp;'2025 Decline Rates Vertical'!$H1036</f>
        <v>52 93</v>
      </c>
      <c r="G1036" s="49">
        <v>52</v>
      </c>
      <c r="H1036" s="51">
        <v>93</v>
      </c>
      <c r="I1036" s="51">
        <v>0.32</v>
      </c>
      <c r="J1036" s="44"/>
      <c r="K1036" s="49" t="str">
        <f>Table13[[#This Row],[JUR]]&amp;" "&amp;Table13[[#This Row],[FORMATION]]</f>
        <v>52 93</v>
      </c>
      <c r="L1036" s="49">
        <v>52</v>
      </c>
      <c r="M1036" s="51">
        <v>93</v>
      </c>
      <c r="N1036" s="51">
        <v>0.08</v>
      </c>
    </row>
    <row r="1037" spans="1:14">
      <c r="A1037" s="34" t="str">
        <f>'2025 Decline Rates Vertical'!$B1037&amp;" "&amp;'2025 Decline Rates Vertical'!$C1037</f>
        <v>42 21</v>
      </c>
      <c r="B1037" s="45">
        <v>42</v>
      </c>
      <c r="C1037" s="46">
        <v>21</v>
      </c>
      <c r="D1037" s="47">
        <v>0.28999999999999998</v>
      </c>
      <c r="F1037" s="37" t="str">
        <f>'2025 Decline Rates Vertical'!$G1037&amp;" "&amp;'2025 Decline Rates Vertical'!$H1037</f>
        <v>53 93</v>
      </c>
      <c r="G1037" s="45">
        <v>53</v>
      </c>
      <c r="H1037" s="47">
        <v>93</v>
      </c>
      <c r="I1037" s="47">
        <v>0.32</v>
      </c>
      <c r="J1037" s="48"/>
      <c r="K1037" s="45" t="str">
        <f>Table13[[#This Row],[JUR]]&amp;" "&amp;Table13[[#This Row],[FORMATION]]</f>
        <v>53 93</v>
      </c>
      <c r="L1037" s="45">
        <v>53</v>
      </c>
      <c r="M1037" s="47">
        <v>93</v>
      </c>
      <c r="N1037" s="47">
        <v>0.08</v>
      </c>
    </row>
    <row r="1038" spans="1:14">
      <c r="A1038" s="34" t="str">
        <f>'2025 Decline Rates Vertical'!$B1038&amp;" "&amp;'2025 Decline Rates Vertical'!$C1038</f>
        <v>42 32</v>
      </c>
      <c r="B1038" s="49">
        <v>42</v>
      </c>
      <c r="C1038" s="50">
        <v>32</v>
      </c>
      <c r="D1038" s="51">
        <v>0.48</v>
      </c>
      <c r="F1038" s="37" t="str">
        <f>'2025 Decline Rates Vertical'!$G1038&amp;" "&amp;'2025 Decline Rates Vertical'!$H1038</f>
        <v>54 93</v>
      </c>
      <c r="G1038" s="49">
        <v>54</v>
      </c>
      <c r="H1038" s="51">
        <v>93</v>
      </c>
      <c r="I1038" s="51">
        <v>0.32</v>
      </c>
      <c r="J1038" s="44"/>
      <c r="K1038" s="49" t="str">
        <f>Table13[[#This Row],[JUR]]&amp;" "&amp;Table13[[#This Row],[FORMATION]]</f>
        <v>54 93</v>
      </c>
      <c r="L1038" s="49">
        <v>54</v>
      </c>
      <c r="M1038" s="51">
        <v>93</v>
      </c>
      <c r="N1038" s="51">
        <v>0.08</v>
      </c>
    </row>
    <row r="1039" spans="1:14">
      <c r="A1039" s="34" t="str">
        <f>'2025 Decline Rates Vertical'!$B1039&amp;" "&amp;'2025 Decline Rates Vertical'!$C1039</f>
        <v>42 33</v>
      </c>
      <c r="B1039" s="45">
        <v>42</v>
      </c>
      <c r="C1039" s="46">
        <v>33</v>
      </c>
      <c r="D1039" s="47">
        <v>0.39</v>
      </c>
      <c r="F1039" s="37" t="str">
        <f>'2025 Decline Rates Vertical'!$G1039&amp;" "&amp;'2025 Decline Rates Vertical'!$H1039</f>
        <v>55 93</v>
      </c>
      <c r="G1039" s="45">
        <v>55</v>
      </c>
      <c r="H1039" s="47">
        <v>93</v>
      </c>
      <c r="I1039" s="47">
        <v>0.32</v>
      </c>
      <c r="J1039" s="48"/>
      <c r="K1039" s="45" t="str">
        <f>Table13[[#This Row],[JUR]]&amp;" "&amp;Table13[[#This Row],[FORMATION]]</f>
        <v>55 93</v>
      </c>
      <c r="L1039" s="45">
        <v>55</v>
      </c>
      <c r="M1039" s="47">
        <v>93</v>
      </c>
      <c r="N1039" s="47">
        <v>0.08</v>
      </c>
    </row>
    <row r="1040" spans="1:14">
      <c r="A1040" s="34" t="str">
        <f>'2025 Decline Rates Vertical'!$B1040&amp;" "&amp;'2025 Decline Rates Vertical'!$C1040</f>
        <v>42 34</v>
      </c>
      <c r="B1040" s="49">
        <v>42</v>
      </c>
      <c r="C1040" s="50">
        <v>34</v>
      </c>
      <c r="D1040" s="51">
        <v>0.53</v>
      </c>
      <c r="F1040" s="37" t="str">
        <f>'2025 Decline Rates Vertical'!$G1040&amp;" "&amp;'2025 Decline Rates Vertical'!$H1040</f>
        <v>1 94</v>
      </c>
      <c r="G1040" s="49">
        <v>1</v>
      </c>
      <c r="H1040" s="51">
        <v>94</v>
      </c>
      <c r="I1040" s="51">
        <v>0.26</v>
      </c>
      <c r="J1040" s="44"/>
      <c r="K1040" s="49" t="str">
        <f>Table13[[#This Row],[JUR]]&amp;" "&amp;Table13[[#This Row],[FORMATION]]</f>
        <v>1 94</v>
      </c>
      <c r="L1040" s="49">
        <v>1</v>
      </c>
      <c r="M1040" s="51">
        <v>94</v>
      </c>
      <c r="N1040" s="51">
        <v>7.0000000000000007E-2</v>
      </c>
    </row>
    <row r="1041" spans="1:14">
      <c r="A1041" s="34" t="str">
        <f>'2025 Decline Rates Vertical'!$B1041&amp;" "&amp;'2025 Decline Rates Vertical'!$C1041</f>
        <v>42 35</v>
      </c>
      <c r="B1041" s="45">
        <v>42</v>
      </c>
      <c r="C1041" s="46">
        <v>35</v>
      </c>
      <c r="D1041" s="47">
        <v>0.36</v>
      </c>
      <c r="F1041" s="37" t="str">
        <f>'2025 Decline Rates Vertical'!$G1041&amp;" "&amp;'2025 Decline Rates Vertical'!$H1041</f>
        <v>2 94</v>
      </c>
      <c r="G1041" s="45">
        <v>2</v>
      </c>
      <c r="H1041" s="47">
        <v>94</v>
      </c>
      <c r="I1041" s="47">
        <v>0.26</v>
      </c>
      <c r="J1041" s="48"/>
      <c r="K1041" s="45" t="str">
        <f>Table13[[#This Row],[JUR]]&amp;" "&amp;Table13[[#This Row],[FORMATION]]</f>
        <v>2 94</v>
      </c>
      <c r="L1041" s="45">
        <v>2</v>
      </c>
      <c r="M1041" s="47">
        <v>94</v>
      </c>
      <c r="N1041" s="47">
        <v>7.0000000000000007E-2</v>
      </c>
    </row>
    <row r="1042" spans="1:14">
      <c r="A1042" s="34" t="str">
        <f>'2025 Decline Rates Vertical'!$B1042&amp;" "&amp;'2025 Decline Rates Vertical'!$C1042</f>
        <v>42 36</v>
      </c>
      <c r="B1042" s="49">
        <v>42</v>
      </c>
      <c r="C1042" s="50">
        <v>36</v>
      </c>
      <c r="D1042" s="51">
        <v>0.34</v>
      </c>
      <c r="F1042" s="37" t="str">
        <f>'2025 Decline Rates Vertical'!$G1042&amp;" "&amp;'2025 Decline Rates Vertical'!$H1042</f>
        <v>3 94</v>
      </c>
      <c r="G1042" s="49">
        <v>3</v>
      </c>
      <c r="H1042" s="51">
        <v>94</v>
      </c>
      <c r="I1042" s="51">
        <v>0.26</v>
      </c>
      <c r="J1042" s="44"/>
      <c r="K1042" s="49" t="str">
        <f>Table13[[#This Row],[JUR]]&amp;" "&amp;Table13[[#This Row],[FORMATION]]</f>
        <v>3 94</v>
      </c>
      <c r="L1042" s="49">
        <v>3</v>
      </c>
      <c r="M1042" s="51">
        <v>94</v>
      </c>
      <c r="N1042" s="51">
        <v>7.0000000000000007E-2</v>
      </c>
    </row>
    <row r="1043" spans="1:14">
      <c r="A1043" s="34" t="str">
        <f>'2025 Decline Rates Vertical'!$B1043&amp;" "&amp;'2025 Decline Rates Vertical'!$C1043</f>
        <v>42 37</v>
      </c>
      <c r="B1043" s="45">
        <v>42</v>
      </c>
      <c r="C1043" s="46">
        <v>37</v>
      </c>
      <c r="D1043" s="47">
        <v>0.5</v>
      </c>
      <c r="F1043" s="37" t="str">
        <f>'2025 Decline Rates Vertical'!$G1043&amp;" "&amp;'2025 Decline Rates Vertical'!$H1043</f>
        <v>4 94</v>
      </c>
      <c r="G1043" s="45">
        <v>4</v>
      </c>
      <c r="H1043" s="47">
        <v>94</v>
      </c>
      <c r="I1043" s="47">
        <v>0.26</v>
      </c>
      <c r="J1043" s="48"/>
      <c r="K1043" s="45" t="str">
        <f>Table13[[#This Row],[JUR]]&amp;" "&amp;Table13[[#This Row],[FORMATION]]</f>
        <v>4 94</v>
      </c>
      <c r="L1043" s="45">
        <v>4</v>
      </c>
      <c r="M1043" s="47">
        <v>94</v>
      </c>
      <c r="N1043" s="47">
        <v>7.0000000000000007E-2</v>
      </c>
    </row>
    <row r="1044" spans="1:14">
      <c r="A1044" s="34" t="str">
        <f>'2025 Decline Rates Vertical'!$B1044&amp;" "&amp;'2025 Decline Rates Vertical'!$C1044</f>
        <v>42 38</v>
      </c>
      <c r="B1044" s="49">
        <v>42</v>
      </c>
      <c r="C1044" s="50">
        <v>38</v>
      </c>
      <c r="D1044" s="51">
        <v>0.4</v>
      </c>
      <c r="F1044" s="37" t="str">
        <f>'2025 Decline Rates Vertical'!$G1044&amp;" "&amp;'2025 Decline Rates Vertical'!$H1044</f>
        <v>5 94</v>
      </c>
      <c r="G1044" s="49">
        <v>5</v>
      </c>
      <c r="H1044" s="51">
        <v>94</v>
      </c>
      <c r="I1044" s="51">
        <v>0.26</v>
      </c>
      <c r="J1044" s="44"/>
      <c r="K1044" s="49" t="str">
        <f>Table13[[#This Row],[JUR]]&amp;" "&amp;Table13[[#This Row],[FORMATION]]</f>
        <v>5 94</v>
      </c>
      <c r="L1044" s="49">
        <v>5</v>
      </c>
      <c r="M1044" s="51">
        <v>94</v>
      </c>
      <c r="N1044" s="51">
        <v>7.0000000000000007E-2</v>
      </c>
    </row>
    <row r="1045" spans="1:14">
      <c r="A1045" s="34" t="str">
        <f>'2025 Decline Rates Vertical'!$B1045&amp;" "&amp;'2025 Decline Rates Vertical'!$C1045</f>
        <v>42 39</v>
      </c>
      <c r="B1045" s="45">
        <v>42</v>
      </c>
      <c r="C1045" s="46">
        <v>39</v>
      </c>
      <c r="D1045" s="47">
        <v>0.31</v>
      </c>
      <c r="F1045" s="37" t="str">
        <f>'2025 Decline Rates Vertical'!$G1045&amp;" "&amp;'2025 Decline Rates Vertical'!$H1045</f>
        <v>6 94</v>
      </c>
      <c r="G1045" s="45">
        <v>6</v>
      </c>
      <c r="H1045" s="47">
        <v>94</v>
      </c>
      <c r="I1045" s="47">
        <v>0.26</v>
      </c>
      <c r="J1045" s="48"/>
      <c r="K1045" s="45" t="str">
        <f>Table13[[#This Row],[JUR]]&amp;" "&amp;Table13[[#This Row],[FORMATION]]</f>
        <v>6 94</v>
      </c>
      <c r="L1045" s="45">
        <v>6</v>
      </c>
      <c r="M1045" s="47">
        <v>94</v>
      </c>
      <c r="N1045" s="47">
        <v>7.0000000000000007E-2</v>
      </c>
    </row>
    <row r="1046" spans="1:14">
      <c r="A1046" s="34" t="str">
        <f>'2025 Decline Rates Vertical'!$B1046&amp;" "&amp;'2025 Decline Rates Vertical'!$C1046</f>
        <v>42 40</v>
      </c>
      <c r="B1046" s="49">
        <v>42</v>
      </c>
      <c r="C1046" s="50">
        <v>40</v>
      </c>
      <c r="D1046" s="51">
        <v>0.36</v>
      </c>
      <c r="F1046" s="37" t="str">
        <f>'2025 Decline Rates Vertical'!$G1046&amp;" "&amp;'2025 Decline Rates Vertical'!$H1046</f>
        <v>7 94</v>
      </c>
      <c r="G1046" s="49">
        <v>7</v>
      </c>
      <c r="H1046" s="51">
        <v>94</v>
      </c>
      <c r="I1046" s="51">
        <v>0.26</v>
      </c>
      <c r="J1046" s="44"/>
      <c r="K1046" s="49" t="str">
        <f>Table13[[#This Row],[JUR]]&amp;" "&amp;Table13[[#This Row],[FORMATION]]</f>
        <v>7 94</v>
      </c>
      <c r="L1046" s="49">
        <v>7</v>
      </c>
      <c r="M1046" s="51">
        <v>94</v>
      </c>
      <c r="N1046" s="51">
        <v>7.0000000000000007E-2</v>
      </c>
    </row>
    <row r="1047" spans="1:14">
      <c r="A1047" s="34" t="str">
        <f>'2025 Decline Rates Vertical'!$B1047&amp;" "&amp;'2025 Decline Rates Vertical'!$C1047</f>
        <v>42 93</v>
      </c>
      <c r="B1047" s="45">
        <v>42</v>
      </c>
      <c r="C1047" s="46">
        <v>93</v>
      </c>
      <c r="D1047" s="47">
        <v>0.42</v>
      </c>
      <c r="F1047" s="37" t="str">
        <f>'2025 Decline Rates Vertical'!$G1047&amp;" "&amp;'2025 Decline Rates Vertical'!$H1047</f>
        <v>8 94</v>
      </c>
      <c r="G1047" s="45">
        <v>8</v>
      </c>
      <c r="H1047" s="47">
        <v>94</v>
      </c>
      <c r="I1047" s="47">
        <v>0.26</v>
      </c>
      <c r="J1047" s="48"/>
      <c r="K1047" s="45" t="str">
        <f>Table13[[#This Row],[JUR]]&amp;" "&amp;Table13[[#This Row],[FORMATION]]</f>
        <v>8 94</v>
      </c>
      <c r="L1047" s="45">
        <v>8</v>
      </c>
      <c r="M1047" s="47">
        <v>94</v>
      </c>
      <c r="N1047" s="47">
        <v>7.0000000000000007E-2</v>
      </c>
    </row>
    <row r="1048" spans="1:14">
      <c r="A1048" s="34" t="str">
        <f>'2025 Decline Rates Vertical'!$B1048&amp;" "&amp;'2025 Decline Rates Vertical'!$C1048</f>
        <v>42 94</v>
      </c>
      <c r="B1048" s="49">
        <v>42</v>
      </c>
      <c r="C1048" s="50">
        <v>94</v>
      </c>
      <c r="D1048" s="51">
        <v>0.34</v>
      </c>
      <c r="F1048" s="37" t="str">
        <f>'2025 Decline Rates Vertical'!$G1048&amp;" "&amp;'2025 Decline Rates Vertical'!$H1048</f>
        <v>9 94</v>
      </c>
      <c r="G1048" s="49">
        <v>9</v>
      </c>
      <c r="H1048" s="51">
        <v>94</v>
      </c>
      <c r="I1048" s="51">
        <v>0.26</v>
      </c>
      <c r="J1048" s="44"/>
      <c r="K1048" s="49" t="str">
        <f>Table13[[#This Row],[JUR]]&amp;" "&amp;Table13[[#This Row],[FORMATION]]</f>
        <v>9 94</v>
      </c>
      <c r="L1048" s="49">
        <v>9</v>
      </c>
      <c r="M1048" s="51">
        <v>94</v>
      </c>
      <c r="N1048" s="51">
        <v>7.0000000000000007E-2</v>
      </c>
    </row>
    <row r="1049" spans="1:14">
      <c r="A1049" s="34" t="str">
        <f>'2025 Decline Rates Vertical'!$B1049&amp;" "&amp;'2025 Decline Rates Vertical'!$C1049</f>
        <v>42 95</v>
      </c>
      <c r="B1049" s="45">
        <v>42</v>
      </c>
      <c r="C1049" s="46">
        <v>95</v>
      </c>
      <c r="D1049" s="47">
        <v>0.51</v>
      </c>
      <c r="F1049" s="37" t="str">
        <f>'2025 Decline Rates Vertical'!$G1049&amp;" "&amp;'2025 Decline Rates Vertical'!$H1049</f>
        <v>10 94</v>
      </c>
      <c r="G1049" s="45">
        <v>10</v>
      </c>
      <c r="H1049" s="47">
        <v>94</v>
      </c>
      <c r="I1049" s="47">
        <v>0.26</v>
      </c>
      <c r="J1049" s="48"/>
      <c r="K1049" s="45" t="str">
        <f>Table13[[#This Row],[JUR]]&amp;" "&amp;Table13[[#This Row],[FORMATION]]</f>
        <v>10 94</v>
      </c>
      <c r="L1049" s="45">
        <v>10</v>
      </c>
      <c r="M1049" s="47">
        <v>94</v>
      </c>
      <c r="N1049" s="47">
        <v>7.0000000000000007E-2</v>
      </c>
    </row>
    <row r="1050" spans="1:14">
      <c r="A1050" s="34" t="str">
        <f>'2025 Decline Rates Vertical'!$B1050&amp;" "&amp;'2025 Decline Rates Vertical'!$C1050</f>
        <v>42 96</v>
      </c>
      <c r="B1050" s="49">
        <v>42</v>
      </c>
      <c r="C1050" s="50">
        <v>96</v>
      </c>
      <c r="D1050" s="51">
        <v>0.7</v>
      </c>
      <c r="F1050" s="37" t="str">
        <f>'2025 Decline Rates Vertical'!$G1050&amp;" "&amp;'2025 Decline Rates Vertical'!$H1050</f>
        <v>11 94</v>
      </c>
      <c r="G1050" s="49">
        <v>11</v>
      </c>
      <c r="H1050" s="51">
        <v>94</v>
      </c>
      <c r="I1050" s="51">
        <v>0.26</v>
      </c>
      <c r="J1050" s="44"/>
      <c r="K1050" s="49" t="str">
        <f>Table13[[#This Row],[JUR]]&amp;" "&amp;Table13[[#This Row],[FORMATION]]</f>
        <v>11 94</v>
      </c>
      <c r="L1050" s="49">
        <v>11</v>
      </c>
      <c r="M1050" s="51">
        <v>94</v>
      </c>
      <c r="N1050" s="51">
        <v>7.0000000000000007E-2</v>
      </c>
    </row>
    <row r="1051" spans="1:14">
      <c r="A1051" s="34" t="str">
        <f>'2025 Decline Rates Vertical'!$B1051&amp;" "&amp;'2025 Decline Rates Vertical'!$C1051</f>
        <v>42 100</v>
      </c>
      <c r="B1051" s="45">
        <v>42</v>
      </c>
      <c r="C1051" s="46">
        <v>100</v>
      </c>
      <c r="D1051" s="47">
        <v>0</v>
      </c>
      <c r="F1051" s="37" t="str">
        <f>'2025 Decline Rates Vertical'!$G1051&amp;" "&amp;'2025 Decline Rates Vertical'!$H1051</f>
        <v>12 94</v>
      </c>
      <c r="G1051" s="45">
        <v>12</v>
      </c>
      <c r="H1051" s="47">
        <v>94</v>
      </c>
      <c r="I1051" s="47">
        <v>0.26</v>
      </c>
      <c r="J1051" s="48"/>
      <c r="K1051" s="45" t="str">
        <f>Table13[[#This Row],[JUR]]&amp;" "&amp;Table13[[#This Row],[FORMATION]]</f>
        <v>12 94</v>
      </c>
      <c r="L1051" s="45">
        <v>12</v>
      </c>
      <c r="M1051" s="47">
        <v>94</v>
      </c>
      <c r="N1051" s="47">
        <v>7.0000000000000007E-2</v>
      </c>
    </row>
    <row r="1052" spans="1:14">
      <c r="A1052" s="34" t="str">
        <f>'2025 Decline Rates Vertical'!$B1052&amp;" "&amp;'2025 Decline Rates Vertical'!$C1052</f>
        <v>42 101</v>
      </c>
      <c r="B1052" s="49">
        <v>42</v>
      </c>
      <c r="C1052" s="50">
        <v>101</v>
      </c>
      <c r="D1052" s="51">
        <v>0</v>
      </c>
      <c r="F1052" s="37" t="str">
        <f>'2025 Decline Rates Vertical'!$G1052&amp;" "&amp;'2025 Decline Rates Vertical'!$H1052</f>
        <v>13 94</v>
      </c>
      <c r="G1052" s="49">
        <v>13</v>
      </c>
      <c r="H1052" s="51">
        <v>94</v>
      </c>
      <c r="I1052" s="51">
        <v>0.26</v>
      </c>
      <c r="J1052" s="44"/>
      <c r="K1052" s="49" t="str">
        <f>Table13[[#This Row],[JUR]]&amp;" "&amp;Table13[[#This Row],[FORMATION]]</f>
        <v>13 94</v>
      </c>
      <c r="L1052" s="49">
        <v>13</v>
      </c>
      <c r="M1052" s="51">
        <v>94</v>
      </c>
      <c r="N1052" s="51">
        <v>7.0000000000000007E-2</v>
      </c>
    </row>
    <row r="1053" spans="1:14">
      <c r="A1053" s="34" t="str">
        <f>'2025 Decline Rates Vertical'!$B1053&amp;" "&amp;'2025 Decline Rates Vertical'!$C1053</f>
        <v>43 2</v>
      </c>
      <c r="B1053" s="45">
        <v>43</v>
      </c>
      <c r="C1053" s="46">
        <v>2</v>
      </c>
      <c r="D1053" s="47">
        <v>0.41</v>
      </c>
      <c r="F1053" s="37" t="str">
        <f>'2025 Decline Rates Vertical'!$G1053&amp;" "&amp;'2025 Decline Rates Vertical'!$H1053</f>
        <v>14 94</v>
      </c>
      <c r="G1053" s="45">
        <v>14</v>
      </c>
      <c r="H1053" s="47">
        <v>94</v>
      </c>
      <c r="I1053" s="47">
        <v>0.26</v>
      </c>
      <c r="J1053" s="48"/>
      <c r="K1053" s="45" t="str">
        <f>Table13[[#This Row],[JUR]]&amp;" "&amp;Table13[[#This Row],[FORMATION]]</f>
        <v>14 94</v>
      </c>
      <c r="L1053" s="45">
        <v>14</v>
      </c>
      <c r="M1053" s="47">
        <v>94</v>
      </c>
      <c r="N1053" s="47">
        <v>7.0000000000000007E-2</v>
      </c>
    </row>
    <row r="1054" spans="1:14">
      <c r="A1054" s="34" t="str">
        <f>'2025 Decline Rates Vertical'!$B1054&amp;" "&amp;'2025 Decline Rates Vertical'!$C1054</f>
        <v>43 4</v>
      </c>
      <c r="B1054" s="49">
        <v>43</v>
      </c>
      <c r="C1054" s="50">
        <v>4</v>
      </c>
      <c r="D1054" s="51">
        <v>0.42</v>
      </c>
      <c r="F1054" s="37" t="str">
        <f>'2025 Decline Rates Vertical'!$G1054&amp;" "&amp;'2025 Decline Rates Vertical'!$H1054</f>
        <v>15 94</v>
      </c>
      <c r="G1054" s="49">
        <v>15</v>
      </c>
      <c r="H1054" s="51">
        <v>94</v>
      </c>
      <c r="I1054" s="51">
        <v>0.26</v>
      </c>
      <c r="J1054" s="44"/>
      <c r="K1054" s="49" t="str">
        <f>Table13[[#This Row],[JUR]]&amp;" "&amp;Table13[[#This Row],[FORMATION]]</f>
        <v>15 94</v>
      </c>
      <c r="L1054" s="49">
        <v>15</v>
      </c>
      <c r="M1054" s="51">
        <v>94</v>
      </c>
      <c r="N1054" s="51">
        <v>7.0000000000000007E-2</v>
      </c>
    </row>
    <row r="1055" spans="1:14">
      <c r="A1055" s="34" t="str">
        <f>'2025 Decline Rates Vertical'!$B1055&amp;" "&amp;'2025 Decline Rates Vertical'!$C1055</f>
        <v>43 5</v>
      </c>
      <c r="B1055" s="45">
        <v>43</v>
      </c>
      <c r="C1055" s="46">
        <v>5</v>
      </c>
      <c r="D1055" s="47">
        <v>0.39</v>
      </c>
      <c r="F1055" s="37" t="str">
        <f>'2025 Decline Rates Vertical'!$G1055&amp;" "&amp;'2025 Decline Rates Vertical'!$H1055</f>
        <v>16 94</v>
      </c>
      <c r="G1055" s="45">
        <v>16</v>
      </c>
      <c r="H1055" s="47">
        <v>94</v>
      </c>
      <c r="I1055" s="47">
        <v>0.26</v>
      </c>
      <c r="J1055" s="48"/>
      <c r="K1055" s="45" t="str">
        <f>Table13[[#This Row],[JUR]]&amp;" "&amp;Table13[[#This Row],[FORMATION]]</f>
        <v>16 94</v>
      </c>
      <c r="L1055" s="45">
        <v>16</v>
      </c>
      <c r="M1055" s="47">
        <v>94</v>
      </c>
      <c r="N1055" s="47">
        <v>7.0000000000000007E-2</v>
      </c>
    </row>
    <row r="1056" spans="1:14">
      <c r="A1056" s="34" t="str">
        <f>'2025 Decline Rates Vertical'!$B1056&amp;" "&amp;'2025 Decline Rates Vertical'!$C1056</f>
        <v>43 8</v>
      </c>
      <c r="B1056" s="49">
        <v>43</v>
      </c>
      <c r="C1056" s="50">
        <v>8</v>
      </c>
      <c r="D1056" s="51">
        <v>0.31</v>
      </c>
      <c r="F1056" s="37" t="str">
        <f>'2025 Decline Rates Vertical'!$G1056&amp;" "&amp;'2025 Decline Rates Vertical'!$H1056</f>
        <v>17 94</v>
      </c>
      <c r="G1056" s="49">
        <v>17</v>
      </c>
      <c r="H1056" s="51">
        <v>94</v>
      </c>
      <c r="I1056" s="51">
        <v>0.26</v>
      </c>
      <c r="J1056" s="44"/>
      <c r="K1056" s="49" t="str">
        <f>Table13[[#This Row],[JUR]]&amp;" "&amp;Table13[[#This Row],[FORMATION]]</f>
        <v>17 94</v>
      </c>
      <c r="L1056" s="49">
        <v>17</v>
      </c>
      <c r="M1056" s="51">
        <v>94</v>
      </c>
      <c r="N1056" s="51">
        <v>7.0000000000000007E-2</v>
      </c>
    </row>
    <row r="1057" spans="1:14">
      <c r="A1057" s="34" t="str">
        <f>'2025 Decline Rates Vertical'!$B1057&amp;" "&amp;'2025 Decline Rates Vertical'!$C1057</f>
        <v>43 9</v>
      </c>
      <c r="B1057" s="45">
        <v>43</v>
      </c>
      <c r="C1057" s="46">
        <v>9</v>
      </c>
      <c r="D1057" s="47">
        <v>0.39</v>
      </c>
      <c r="F1057" s="37" t="str">
        <f>'2025 Decline Rates Vertical'!$G1057&amp;" "&amp;'2025 Decline Rates Vertical'!$H1057</f>
        <v>18 94</v>
      </c>
      <c r="G1057" s="45">
        <v>18</v>
      </c>
      <c r="H1057" s="47">
        <v>94</v>
      </c>
      <c r="I1057" s="47">
        <v>0.26</v>
      </c>
      <c r="J1057" s="48"/>
      <c r="K1057" s="45" t="str">
        <f>Table13[[#This Row],[JUR]]&amp;" "&amp;Table13[[#This Row],[FORMATION]]</f>
        <v>18 94</v>
      </c>
      <c r="L1057" s="45">
        <v>18</v>
      </c>
      <c r="M1057" s="47">
        <v>94</v>
      </c>
      <c r="N1057" s="47">
        <v>7.0000000000000007E-2</v>
      </c>
    </row>
    <row r="1058" spans="1:14">
      <c r="A1058" s="34" t="str">
        <f>'2025 Decline Rates Vertical'!$B1058&amp;" "&amp;'2025 Decline Rates Vertical'!$C1058</f>
        <v>43 10</v>
      </c>
      <c r="B1058" s="49">
        <v>43</v>
      </c>
      <c r="C1058" s="50">
        <v>10</v>
      </c>
      <c r="D1058" s="51">
        <v>0.12</v>
      </c>
      <c r="F1058" s="37" t="str">
        <f>'2025 Decline Rates Vertical'!$G1058&amp;" "&amp;'2025 Decline Rates Vertical'!$H1058</f>
        <v>19 94</v>
      </c>
      <c r="G1058" s="49">
        <v>19</v>
      </c>
      <c r="H1058" s="51">
        <v>94</v>
      </c>
      <c r="I1058" s="51">
        <v>0.26</v>
      </c>
      <c r="J1058" s="44"/>
      <c r="K1058" s="49" t="str">
        <f>Table13[[#This Row],[JUR]]&amp;" "&amp;Table13[[#This Row],[FORMATION]]</f>
        <v>19 94</v>
      </c>
      <c r="L1058" s="49">
        <v>19</v>
      </c>
      <c r="M1058" s="51">
        <v>94</v>
      </c>
      <c r="N1058" s="51">
        <v>7.0000000000000007E-2</v>
      </c>
    </row>
    <row r="1059" spans="1:14">
      <c r="A1059" s="34" t="str">
        <f>'2025 Decline Rates Vertical'!$B1059&amp;" "&amp;'2025 Decline Rates Vertical'!$C1059</f>
        <v>43 11</v>
      </c>
      <c r="B1059" s="45">
        <v>43</v>
      </c>
      <c r="C1059" s="46">
        <v>11</v>
      </c>
      <c r="D1059" s="47">
        <v>0.38</v>
      </c>
      <c r="F1059" s="37" t="str">
        <f>'2025 Decline Rates Vertical'!$G1059&amp;" "&amp;'2025 Decline Rates Vertical'!$H1059</f>
        <v>20 94</v>
      </c>
      <c r="G1059" s="45">
        <v>20</v>
      </c>
      <c r="H1059" s="47">
        <v>94</v>
      </c>
      <c r="I1059" s="47">
        <v>0.26</v>
      </c>
      <c r="J1059" s="48"/>
      <c r="K1059" s="45" t="str">
        <f>Table13[[#This Row],[JUR]]&amp;" "&amp;Table13[[#This Row],[FORMATION]]</f>
        <v>20 94</v>
      </c>
      <c r="L1059" s="45">
        <v>20</v>
      </c>
      <c r="M1059" s="47">
        <v>94</v>
      </c>
      <c r="N1059" s="47">
        <v>7.0000000000000007E-2</v>
      </c>
    </row>
    <row r="1060" spans="1:14">
      <c r="A1060" s="34" t="str">
        <f>'2025 Decline Rates Vertical'!$B1060&amp;" "&amp;'2025 Decline Rates Vertical'!$C1060</f>
        <v>43 12</v>
      </c>
      <c r="B1060" s="49">
        <v>43</v>
      </c>
      <c r="C1060" s="50">
        <v>12</v>
      </c>
      <c r="D1060" s="51">
        <v>0.34</v>
      </c>
      <c r="F1060" s="37" t="str">
        <f>'2025 Decline Rates Vertical'!$G1060&amp;" "&amp;'2025 Decline Rates Vertical'!$H1060</f>
        <v>21 94</v>
      </c>
      <c r="G1060" s="49">
        <v>21</v>
      </c>
      <c r="H1060" s="51">
        <v>94</v>
      </c>
      <c r="I1060" s="51">
        <v>0.26</v>
      </c>
      <c r="J1060" s="44"/>
      <c r="K1060" s="49" t="str">
        <f>Table13[[#This Row],[JUR]]&amp;" "&amp;Table13[[#This Row],[FORMATION]]</f>
        <v>21 94</v>
      </c>
      <c r="L1060" s="49">
        <v>21</v>
      </c>
      <c r="M1060" s="51">
        <v>94</v>
      </c>
      <c r="N1060" s="51">
        <v>7.0000000000000007E-2</v>
      </c>
    </row>
    <row r="1061" spans="1:14">
      <c r="A1061" s="34" t="str">
        <f>'2025 Decline Rates Vertical'!$B1061&amp;" "&amp;'2025 Decline Rates Vertical'!$C1061</f>
        <v>43 13</v>
      </c>
      <c r="B1061" s="45">
        <v>43</v>
      </c>
      <c r="C1061" s="46">
        <v>13</v>
      </c>
      <c r="D1061" s="47">
        <v>0.32</v>
      </c>
      <c r="F1061" s="37" t="str">
        <f>'2025 Decline Rates Vertical'!$G1061&amp;" "&amp;'2025 Decline Rates Vertical'!$H1061</f>
        <v>22 94</v>
      </c>
      <c r="G1061" s="45">
        <v>22</v>
      </c>
      <c r="H1061" s="47">
        <v>94</v>
      </c>
      <c r="I1061" s="47">
        <v>0.26</v>
      </c>
      <c r="J1061" s="48"/>
      <c r="K1061" s="45" t="str">
        <f>Table13[[#This Row],[JUR]]&amp;" "&amp;Table13[[#This Row],[FORMATION]]</f>
        <v>22 94</v>
      </c>
      <c r="L1061" s="45">
        <v>22</v>
      </c>
      <c r="M1061" s="47">
        <v>94</v>
      </c>
      <c r="N1061" s="47">
        <v>7.0000000000000007E-2</v>
      </c>
    </row>
    <row r="1062" spans="1:14">
      <c r="A1062" s="34" t="str">
        <f>'2025 Decline Rates Vertical'!$B1062&amp;" "&amp;'2025 Decline Rates Vertical'!$C1062</f>
        <v>43 14</v>
      </c>
      <c r="B1062" s="49">
        <v>43</v>
      </c>
      <c r="C1062" s="50">
        <v>14</v>
      </c>
      <c r="D1062" s="51">
        <v>0.19</v>
      </c>
      <c r="F1062" s="37" t="str">
        <f>'2025 Decline Rates Vertical'!$G1062&amp;" "&amp;'2025 Decline Rates Vertical'!$H1062</f>
        <v>23 94</v>
      </c>
      <c r="G1062" s="49">
        <v>23</v>
      </c>
      <c r="H1062" s="51">
        <v>94</v>
      </c>
      <c r="I1062" s="51">
        <v>0.26</v>
      </c>
      <c r="J1062" s="44"/>
      <c r="K1062" s="49" t="str">
        <f>Table13[[#This Row],[JUR]]&amp;" "&amp;Table13[[#This Row],[FORMATION]]</f>
        <v>23 94</v>
      </c>
      <c r="L1062" s="49">
        <v>23</v>
      </c>
      <c r="M1062" s="51">
        <v>94</v>
      </c>
      <c r="N1062" s="51">
        <v>7.0000000000000007E-2</v>
      </c>
    </row>
    <row r="1063" spans="1:14">
      <c r="A1063" s="34" t="str">
        <f>'2025 Decline Rates Vertical'!$B1063&amp;" "&amp;'2025 Decline Rates Vertical'!$C1063</f>
        <v>43 44</v>
      </c>
      <c r="B1063" s="45">
        <v>43</v>
      </c>
      <c r="C1063" s="46">
        <v>44</v>
      </c>
      <c r="D1063" s="47">
        <v>0.43</v>
      </c>
      <c r="F1063" s="37" t="str">
        <f>'2025 Decline Rates Vertical'!$G1063&amp;" "&amp;'2025 Decline Rates Vertical'!$H1063</f>
        <v>24 94</v>
      </c>
      <c r="G1063" s="45">
        <v>24</v>
      </c>
      <c r="H1063" s="47">
        <v>94</v>
      </c>
      <c r="I1063" s="47">
        <v>0.26</v>
      </c>
      <c r="J1063" s="48"/>
      <c r="K1063" s="45" t="str">
        <f>Table13[[#This Row],[JUR]]&amp;" "&amp;Table13[[#This Row],[FORMATION]]</f>
        <v>24 94</v>
      </c>
      <c r="L1063" s="45">
        <v>24</v>
      </c>
      <c r="M1063" s="47">
        <v>94</v>
      </c>
      <c r="N1063" s="47">
        <v>7.0000000000000007E-2</v>
      </c>
    </row>
    <row r="1064" spans="1:14">
      <c r="A1064" s="34" t="str">
        <f>'2025 Decline Rates Vertical'!$B1064&amp;" "&amp;'2025 Decline Rates Vertical'!$C1064</f>
        <v>43 47</v>
      </c>
      <c r="B1064" s="49">
        <v>43</v>
      </c>
      <c r="C1064" s="50">
        <v>47</v>
      </c>
      <c r="D1064" s="51">
        <v>0.41</v>
      </c>
      <c r="F1064" s="37" t="str">
        <f>'2025 Decline Rates Vertical'!$G1064&amp;" "&amp;'2025 Decline Rates Vertical'!$H1064</f>
        <v>25 94</v>
      </c>
      <c r="G1064" s="49">
        <v>25</v>
      </c>
      <c r="H1064" s="51">
        <v>94</v>
      </c>
      <c r="I1064" s="51">
        <v>0.26</v>
      </c>
      <c r="J1064" s="44"/>
      <c r="K1064" s="49" t="str">
        <f>Table13[[#This Row],[JUR]]&amp;" "&amp;Table13[[#This Row],[FORMATION]]</f>
        <v>25 94</v>
      </c>
      <c r="L1064" s="49">
        <v>25</v>
      </c>
      <c r="M1064" s="51">
        <v>94</v>
      </c>
      <c r="N1064" s="51">
        <v>7.0000000000000007E-2</v>
      </c>
    </row>
    <row r="1065" spans="1:14">
      <c r="A1065" s="34" t="str">
        <f>'2025 Decline Rates Vertical'!$B1065&amp;" "&amp;'2025 Decline Rates Vertical'!$C1065</f>
        <v>43 48</v>
      </c>
      <c r="B1065" s="45">
        <v>43</v>
      </c>
      <c r="C1065" s="46">
        <v>48</v>
      </c>
      <c r="D1065" s="47">
        <v>0.31</v>
      </c>
      <c r="F1065" s="37" t="str">
        <f>'2025 Decline Rates Vertical'!$G1065&amp;" "&amp;'2025 Decline Rates Vertical'!$H1065</f>
        <v>26 94</v>
      </c>
      <c r="G1065" s="45">
        <v>26</v>
      </c>
      <c r="H1065" s="47">
        <v>94</v>
      </c>
      <c r="I1065" s="47">
        <v>0.26</v>
      </c>
      <c r="J1065" s="48"/>
      <c r="K1065" s="45" t="str">
        <f>Table13[[#This Row],[JUR]]&amp;" "&amp;Table13[[#This Row],[FORMATION]]</f>
        <v>26 94</v>
      </c>
      <c r="L1065" s="45">
        <v>26</v>
      </c>
      <c r="M1065" s="47">
        <v>94</v>
      </c>
      <c r="N1065" s="47">
        <v>7.0000000000000007E-2</v>
      </c>
    </row>
    <row r="1066" spans="1:14">
      <c r="A1066" s="34" t="str">
        <f>'2025 Decline Rates Vertical'!$B1066&amp;" "&amp;'2025 Decline Rates Vertical'!$C1066</f>
        <v>43 49</v>
      </c>
      <c r="B1066" s="49">
        <v>43</v>
      </c>
      <c r="C1066" s="50">
        <v>49</v>
      </c>
      <c r="D1066" s="51">
        <v>0.27</v>
      </c>
      <c r="F1066" s="37" t="str">
        <f>'2025 Decline Rates Vertical'!$G1066&amp;" "&amp;'2025 Decline Rates Vertical'!$H1066</f>
        <v>27 94</v>
      </c>
      <c r="G1066" s="49">
        <v>27</v>
      </c>
      <c r="H1066" s="51">
        <v>94</v>
      </c>
      <c r="I1066" s="51">
        <v>0.26</v>
      </c>
      <c r="J1066" s="44"/>
      <c r="K1066" s="49" t="str">
        <f>Table13[[#This Row],[JUR]]&amp;" "&amp;Table13[[#This Row],[FORMATION]]</f>
        <v>27 94</v>
      </c>
      <c r="L1066" s="49">
        <v>27</v>
      </c>
      <c r="M1066" s="51">
        <v>94</v>
      </c>
      <c r="N1066" s="51">
        <v>7.0000000000000007E-2</v>
      </c>
    </row>
    <row r="1067" spans="1:14">
      <c r="A1067" s="34" t="str">
        <f>'2025 Decline Rates Vertical'!$B1067&amp;" "&amp;'2025 Decline Rates Vertical'!$C1067</f>
        <v>43 50</v>
      </c>
      <c r="B1067" s="45">
        <v>43</v>
      </c>
      <c r="C1067" s="46">
        <v>50</v>
      </c>
      <c r="D1067" s="47">
        <v>0.4</v>
      </c>
      <c r="F1067" s="37" t="str">
        <f>'2025 Decline Rates Vertical'!$G1067&amp;" "&amp;'2025 Decline Rates Vertical'!$H1067</f>
        <v>28 94</v>
      </c>
      <c r="G1067" s="45">
        <v>28</v>
      </c>
      <c r="H1067" s="47">
        <v>94</v>
      </c>
      <c r="I1067" s="47">
        <v>0.26</v>
      </c>
      <c r="J1067" s="48"/>
      <c r="K1067" s="45" t="str">
        <f>Table13[[#This Row],[JUR]]&amp;" "&amp;Table13[[#This Row],[FORMATION]]</f>
        <v>28 94</v>
      </c>
      <c r="L1067" s="45">
        <v>28</v>
      </c>
      <c r="M1067" s="47">
        <v>94</v>
      </c>
      <c r="N1067" s="47">
        <v>7.0000000000000007E-2</v>
      </c>
    </row>
    <row r="1068" spans="1:14">
      <c r="A1068" s="34" t="str">
        <f>'2025 Decline Rates Vertical'!$B1068&amp;" "&amp;'2025 Decline Rates Vertical'!$C1068</f>
        <v>43 51</v>
      </c>
      <c r="B1068" s="49">
        <v>43</v>
      </c>
      <c r="C1068" s="50">
        <v>51</v>
      </c>
      <c r="D1068" s="51">
        <v>0.36</v>
      </c>
      <c r="F1068" s="37" t="str">
        <f>'2025 Decline Rates Vertical'!$G1068&amp;" "&amp;'2025 Decline Rates Vertical'!$H1068</f>
        <v>29 94</v>
      </c>
      <c r="G1068" s="49">
        <v>29</v>
      </c>
      <c r="H1068" s="51">
        <v>94</v>
      </c>
      <c r="I1068" s="51">
        <v>0.26</v>
      </c>
      <c r="J1068" s="44"/>
      <c r="K1068" s="49" t="str">
        <f>Table13[[#This Row],[JUR]]&amp;" "&amp;Table13[[#This Row],[FORMATION]]</f>
        <v>29 94</v>
      </c>
      <c r="L1068" s="49">
        <v>29</v>
      </c>
      <c r="M1068" s="51">
        <v>94</v>
      </c>
      <c r="N1068" s="51">
        <v>7.0000000000000007E-2</v>
      </c>
    </row>
    <row r="1069" spans="1:14">
      <c r="A1069" s="34" t="str">
        <f>'2025 Decline Rates Vertical'!$B1069&amp;" "&amp;'2025 Decline Rates Vertical'!$C1069</f>
        <v>43 52</v>
      </c>
      <c r="B1069" s="45">
        <v>43</v>
      </c>
      <c r="C1069" s="46">
        <v>52</v>
      </c>
      <c r="D1069" s="47">
        <v>0.48</v>
      </c>
      <c r="F1069" s="37" t="str">
        <f>'2025 Decline Rates Vertical'!$G1069&amp;" "&amp;'2025 Decline Rates Vertical'!$H1069</f>
        <v>30 94</v>
      </c>
      <c r="G1069" s="45">
        <v>30</v>
      </c>
      <c r="H1069" s="47">
        <v>94</v>
      </c>
      <c r="I1069" s="47">
        <v>0.26</v>
      </c>
      <c r="J1069" s="48"/>
      <c r="K1069" s="45" t="str">
        <f>Table13[[#This Row],[JUR]]&amp;" "&amp;Table13[[#This Row],[FORMATION]]</f>
        <v>30 94</v>
      </c>
      <c r="L1069" s="45">
        <v>30</v>
      </c>
      <c r="M1069" s="47">
        <v>94</v>
      </c>
      <c r="N1069" s="47">
        <v>7.0000000000000007E-2</v>
      </c>
    </row>
    <row r="1070" spans="1:14">
      <c r="A1070" s="34" t="str">
        <f>'2025 Decline Rates Vertical'!$B1070&amp;" "&amp;'2025 Decline Rates Vertical'!$C1070</f>
        <v>43 53</v>
      </c>
      <c r="B1070" s="49">
        <v>43</v>
      </c>
      <c r="C1070" s="50">
        <v>53</v>
      </c>
      <c r="D1070" s="51">
        <v>0.35</v>
      </c>
      <c r="F1070" s="37" t="str">
        <f>'2025 Decline Rates Vertical'!$G1070&amp;" "&amp;'2025 Decline Rates Vertical'!$H1070</f>
        <v>31 94</v>
      </c>
      <c r="G1070" s="49">
        <v>31</v>
      </c>
      <c r="H1070" s="51">
        <v>94</v>
      </c>
      <c r="I1070" s="51">
        <v>0.26</v>
      </c>
      <c r="J1070" s="44"/>
      <c r="K1070" s="49" t="str">
        <f>Table13[[#This Row],[JUR]]&amp;" "&amp;Table13[[#This Row],[FORMATION]]</f>
        <v>31 94</v>
      </c>
      <c r="L1070" s="49">
        <v>31</v>
      </c>
      <c r="M1070" s="51">
        <v>94</v>
      </c>
      <c r="N1070" s="51">
        <v>7.0000000000000007E-2</v>
      </c>
    </row>
    <row r="1071" spans="1:14">
      <c r="A1071" s="34" t="str">
        <f>'2025 Decline Rates Vertical'!$B1071&amp;" "&amp;'2025 Decline Rates Vertical'!$C1071</f>
        <v>43 54</v>
      </c>
      <c r="B1071" s="45">
        <v>43</v>
      </c>
      <c r="C1071" s="46">
        <v>54</v>
      </c>
      <c r="D1071" s="47">
        <v>0.12</v>
      </c>
      <c r="F1071" s="37" t="str">
        <f>'2025 Decline Rates Vertical'!$G1071&amp;" "&amp;'2025 Decline Rates Vertical'!$H1071</f>
        <v>32 94</v>
      </c>
      <c r="G1071" s="45">
        <v>32</v>
      </c>
      <c r="H1071" s="47">
        <v>94</v>
      </c>
      <c r="I1071" s="47">
        <v>0.26</v>
      </c>
      <c r="J1071" s="48"/>
      <c r="K1071" s="45" t="str">
        <f>Table13[[#This Row],[JUR]]&amp;" "&amp;Table13[[#This Row],[FORMATION]]</f>
        <v>32 94</v>
      </c>
      <c r="L1071" s="45">
        <v>32</v>
      </c>
      <c r="M1071" s="47">
        <v>94</v>
      </c>
      <c r="N1071" s="47">
        <v>7.0000000000000007E-2</v>
      </c>
    </row>
    <row r="1072" spans="1:14">
      <c r="A1072" s="34" t="str">
        <f>'2025 Decline Rates Vertical'!$B1072&amp;" "&amp;'2025 Decline Rates Vertical'!$C1072</f>
        <v>43 55</v>
      </c>
      <c r="B1072" s="49">
        <v>43</v>
      </c>
      <c r="C1072" s="50">
        <v>55</v>
      </c>
      <c r="D1072" s="51">
        <v>0.46</v>
      </c>
      <c r="F1072" s="37" t="str">
        <f>'2025 Decline Rates Vertical'!$G1072&amp;" "&amp;'2025 Decline Rates Vertical'!$H1072</f>
        <v>33 94</v>
      </c>
      <c r="G1072" s="49">
        <v>33</v>
      </c>
      <c r="H1072" s="51">
        <v>94</v>
      </c>
      <c r="I1072" s="51">
        <v>0.26</v>
      </c>
      <c r="J1072" s="44"/>
      <c r="K1072" s="49" t="str">
        <f>Table13[[#This Row],[JUR]]&amp;" "&amp;Table13[[#This Row],[FORMATION]]</f>
        <v>33 94</v>
      </c>
      <c r="L1072" s="49">
        <v>33</v>
      </c>
      <c r="M1072" s="51">
        <v>94</v>
      </c>
      <c r="N1072" s="51">
        <v>7.0000000000000007E-2</v>
      </c>
    </row>
    <row r="1073" spans="1:14">
      <c r="A1073" s="34" t="str">
        <f>'2025 Decline Rates Vertical'!$B1073&amp;" "&amp;'2025 Decline Rates Vertical'!$C1073</f>
        <v>43 56</v>
      </c>
      <c r="B1073" s="45">
        <v>43</v>
      </c>
      <c r="C1073" s="46">
        <v>56</v>
      </c>
      <c r="D1073" s="47">
        <v>0.28000000000000003</v>
      </c>
      <c r="F1073" s="37" t="str">
        <f>'2025 Decline Rates Vertical'!$G1073&amp;" "&amp;'2025 Decline Rates Vertical'!$H1073</f>
        <v>34 94</v>
      </c>
      <c r="G1073" s="45">
        <v>34</v>
      </c>
      <c r="H1073" s="47">
        <v>94</v>
      </c>
      <c r="I1073" s="47">
        <v>0.26</v>
      </c>
      <c r="J1073" s="48"/>
      <c r="K1073" s="45" t="str">
        <f>Table13[[#This Row],[JUR]]&amp;" "&amp;Table13[[#This Row],[FORMATION]]</f>
        <v>34 94</v>
      </c>
      <c r="L1073" s="45">
        <v>34</v>
      </c>
      <c r="M1073" s="47">
        <v>94</v>
      </c>
      <c r="N1073" s="47">
        <v>7.0000000000000007E-2</v>
      </c>
    </row>
    <row r="1074" spans="1:14">
      <c r="A1074" s="34" t="str">
        <f>'2025 Decline Rates Vertical'!$B1074&amp;" "&amp;'2025 Decline Rates Vertical'!$C1074</f>
        <v>43 83</v>
      </c>
      <c r="B1074" s="49">
        <v>43</v>
      </c>
      <c r="C1074" s="50">
        <v>83</v>
      </c>
      <c r="D1074" s="51">
        <v>0.74</v>
      </c>
      <c r="F1074" s="37" t="str">
        <f>'2025 Decline Rates Vertical'!$G1074&amp;" "&amp;'2025 Decline Rates Vertical'!$H1074</f>
        <v>35 94</v>
      </c>
      <c r="G1074" s="49">
        <v>35</v>
      </c>
      <c r="H1074" s="51">
        <v>94</v>
      </c>
      <c r="I1074" s="51">
        <v>0.26</v>
      </c>
      <c r="J1074" s="44"/>
      <c r="K1074" s="49" t="str">
        <f>Table13[[#This Row],[JUR]]&amp;" "&amp;Table13[[#This Row],[FORMATION]]</f>
        <v>35 94</v>
      </c>
      <c r="L1074" s="49">
        <v>35</v>
      </c>
      <c r="M1074" s="51">
        <v>94</v>
      </c>
      <c r="N1074" s="51">
        <v>7.0000000000000007E-2</v>
      </c>
    </row>
    <row r="1075" spans="1:14">
      <c r="A1075" s="34" t="str">
        <f>'2025 Decline Rates Vertical'!$B1075&amp;" "&amp;'2025 Decline Rates Vertical'!$C1075</f>
        <v>43 93</v>
      </c>
      <c r="B1075" s="45">
        <v>43</v>
      </c>
      <c r="C1075" s="46">
        <v>93</v>
      </c>
      <c r="D1075" s="47">
        <v>0.42</v>
      </c>
      <c r="F1075" s="37" t="str">
        <f>'2025 Decline Rates Vertical'!$G1075&amp;" "&amp;'2025 Decline Rates Vertical'!$H1075</f>
        <v>36 94</v>
      </c>
      <c r="G1075" s="45">
        <v>36</v>
      </c>
      <c r="H1075" s="47">
        <v>94</v>
      </c>
      <c r="I1075" s="47">
        <v>0.26</v>
      </c>
      <c r="J1075" s="48"/>
      <c r="K1075" s="45" t="str">
        <f>Table13[[#This Row],[JUR]]&amp;" "&amp;Table13[[#This Row],[FORMATION]]</f>
        <v>36 94</v>
      </c>
      <c r="L1075" s="45">
        <v>36</v>
      </c>
      <c r="M1075" s="47">
        <v>94</v>
      </c>
      <c r="N1075" s="47">
        <v>7.0000000000000007E-2</v>
      </c>
    </row>
    <row r="1076" spans="1:14">
      <c r="A1076" s="34" t="str">
        <f>'2025 Decline Rates Vertical'!$B1076&amp;" "&amp;'2025 Decline Rates Vertical'!$C1076</f>
        <v>43 94</v>
      </c>
      <c r="B1076" s="49">
        <v>43</v>
      </c>
      <c r="C1076" s="50">
        <v>94</v>
      </c>
      <c r="D1076" s="51">
        <v>0.34</v>
      </c>
      <c r="F1076" s="37" t="str">
        <f>'2025 Decline Rates Vertical'!$G1076&amp;" "&amp;'2025 Decline Rates Vertical'!$H1076</f>
        <v>37 94</v>
      </c>
      <c r="G1076" s="49">
        <v>37</v>
      </c>
      <c r="H1076" s="51">
        <v>94</v>
      </c>
      <c r="I1076" s="51">
        <v>0.26</v>
      </c>
      <c r="J1076" s="44"/>
      <c r="K1076" s="49" t="str">
        <f>Table13[[#This Row],[JUR]]&amp;" "&amp;Table13[[#This Row],[FORMATION]]</f>
        <v>37 94</v>
      </c>
      <c r="L1076" s="49">
        <v>37</v>
      </c>
      <c r="M1076" s="51">
        <v>94</v>
      </c>
      <c r="N1076" s="51">
        <v>7.0000000000000007E-2</v>
      </c>
    </row>
    <row r="1077" spans="1:14">
      <c r="A1077" s="34" t="str">
        <f>'2025 Decline Rates Vertical'!$B1077&amp;" "&amp;'2025 Decline Rates Vertical'!$C1077</f>
        <v>43 95</v>
      </c>
      <c r="B1077" s="45">
        <v>43</v>
      </c>
      <c r="C1077" s="46">
        <v>95</v>
      </c>
      <c r="D1077" s="47">
        <v>0.51</v>
      </c>
      <c r="F1077" s="37" t="str">
        <f>'2025 Decline Rates Vertical'!$G1077&amp;" "&amp;'2025 Decline Rates Vertical'!$H1077</f>
        <v>38 94</v>
      </c>
      <c r="G1077" s="45">
        <v>38</v>
      </c>
      <c r="H1077" s="47">
        <v>94</v>
      </c>
      <c r="I1077" s="47">
        <v>0.26</v>
      </c>
      <c r="J1077" s="48"/>
      <c r="K1077" s="45" t="str">
        <f>Table13[[#This Row],[JUR]]&amp;" "&amp;Table13[[#This Row],[FORMATION]]</f>
        <v>38 94</v>
      </c>
      <c r="L1077" s="45">
        <v>38</v>
      </c>
      <c r="M1077" s="47">
        <v>94</v>
      </c>
      <c r="N1077" s="47">
        <v>7.0000000000000007E-2</v>
      </c>
    </row>
    <row r="1078" spans="1:14">
      <c r="A1078" s="34" t="str">
        <f>'2025 Decline Rates Vertical'!$B1078&amp;" "&amp;'2025 Decline Rates Vertical'!$C1078</f>
        <v>43 96</v>
      </c>
      <c r="B1078" s="49">
        <v>43</v>
      </c>
      <c r="C1078" s="50">
        <v>96</v>
      </c>
      <c r="D1078" s="51">
        <v>0.7</v>
      </c>
      <c r="F1078" s="37" t="str">
        <f>'2025 Decline Rates Vertical'!$G1078&amp;" "&amp;'2025 Decline Rates Vertical'!$H1078</f>
        <v>39 94</v>
      </c>
      <c r="G1078" s="49">
        <v>39</v>
      </c>
      <c r="H1078" s="51">
        <v>94</v>
      </c>
      <c r="I1078" s="51">
        <v>0.26</v>
      </c>
      <c r="J1078" s="44"/>
      <c r="K1078" s="49" t="str">
        <f>Table13[[#This Row],[JUR]]&amp;" "&amp;Table13[[#This Row],[FORMATION]]</f>
        <v>39 94</v>
      </c>
      <c r="L1078" s="49">
        <v>39</v>
      </c>
      <c r="M1078" s="51">
        <v>94</v>
      </c>
      <c r="N1078" s="51">
        <v>7.0000000000000007E-2</v>
      </c>
    </row>
    <row r="1079" spans="1:14">
      <c r="A1079" s="34" t="str">
        <f>'2025 Decline Rates Vertical'!$B1079&amp;" "&amp;'2025 Decline Rates Vertical'!$C1079</f>
        <v>43 100</v>
      </c>
      <c r="B1079" s="45">
        <v>43</v>
      </c>
      <c r="C1079" s="46">
        <v>100</v>
      </c>
      <c r="D1079" s="47">
        <v>0</v>
      </c>
      <c r="F1079" s="37" t="str">
        <f>'2025 Decline Rates Vertical'!$G1079&amp;" "&amp;'2025 Decline Rates Vertical'!$H1079</f>
        <v>40 94</v>
      </c>
      <c r="G1079" s="45">
        <v>40</v>
      </c>
      <c r="H1079" s="47">
        <v>94</v>
      </c>
      <c r="I1079" s="47">
        <v>0.26</v>
      </c>
      <c r="J1079" s="48"/>
      <c r="K1079" s="45" t="str">
        <f>Table13[[#This Row],[JUR]]&amp;" "&amp;Table13[[#This Row],[FORMATION]]</f>
        <v>40 94</v>
      </c>
      <c r="L1079" s="45">
        <v>40</v>
      </c>
      <c r="M1079" s="47">
        <v>94</v>
      </c>
      <c r="N1079" s="47">
        <v>7.0000000000000007E-2</v>
      </c>
    </row>
    <row r="1080" spans="1:14">
      <c r="A1080" s="34" t="str">
        <f>'2025 Decline Rates Vertical'!$B1080&amp;" "&amp;'2025 Decline Rates Vertical'!$C1080</f>
        <v>43 101</v>
      </c>
      <c r="B1080" s="49">
        <v>43</v>
      </c>
      <c r="C1080" s="50">
        <v>101</v>
      </c>
      <c r="D1080" s="51">
        <v>0</v>
      </c>
      <c r="F1080" s="37" t="str">
        <f>'2025 Decline Rates Vertical'!$G1080&amp;" "&amp;'2025 Decline Rates Vertical'!$H1080</f>
        <v>41 94</v>
      </c>
      <c r="G1080" s="49">
        <v>41</v>
      </c>
      <c r="H1080" s="51">
        <v>94</v>
      </c>
      <c r="I1080" s="51">
        <v>0.26</v>
      </c>
      <c r="J1080" s="44"/>
      <c r="K1080" s="49" t="str">
        <f>Table13[[#This Row],[JUR]]&amp;" "&amp;Table13[[#This Row],[FORMATION]]</f>
        <v>41 94</v>
      </c>
      <c r="L1080" s="49">
        <v>41</v>
      </c>
      <c r="M1080" s="51">
        <v>94</v>
      </c>
      <c r="N1080" s="51">
        <v>7.0000000000000007E-2</v>
      </c>
    </row>
    <row r="1081" spans="1:14">
      <c r="A1081" s="34" t="str">
        <f>'2025 Decline Rates Vertical'!$B1081&amp;" "&amp;'2025 Decline Rates Vertical'!$C1081</f>
        <v>43 109</v>
      </c>
      <c r="B1081" s="45">
        <v>43</v>
      </c>
      <c r="C1081" s="46">
        <v>109</v>
      </c>
      <c r="D1081" s="47">
        <v>0.39</v>
      </c>
      <c r="F1081" s="37" t="str">
        <f>'2025 Decline Rates Vertical'!$G1081&amp;" "&amp;'2025 Decline Rates Vertical'!$H1081</f>
        <v>42 94</v>
      </c>
      <c r="G1081" s="45">
        <v>42</v>
      </c>
      <c r="H1081" s="47">
        <v>94</v>
      </c>
      <c r="I1081" s="47">
        <v>0.26</v>
      </c>
      <c r="J1081" s="48"/>
      <c r="K1081" s="45" t="str">
        <f>Table13[[#This Row],[JUR]]&amp;" "&amp;Table13[[#This Row],[FORMATION]]</f>
        <v>42 94</v>
      </c>
      <c r="L1081" s="45">
        <v>42</v>
      </c>
      <c r="M1081" s="47">
        <v>94</v>
      </c>
      <c r="N1081" s="47">
        <v>7.0000000000000007E-2</v>
      </c>
    </row>
    <row r="1082" spans="1:14">
      <c r="A1082" s="34" t="str">
        <f>'2025 Decline Rates Vertical'!$B1082&amp;" "&amp;'2025 Decline Rates Vertical'!$C1082</f>
        <v>44 2</v>
      </c>
      <c r="B1082" s="49">
        <v>44</v>
      </c>
      <c r="C1082" s="50">
        <v>2</v>
      </c>
      <c r="D1082" s="51">
        <v>0.49</v>
      </c>
      <c r="F1082" s="37" t="str">
        <f>'2025 Decline Rates Vertical'!$G1082&amp;" "&amp;'2025 Decline Rates Vertical'!$H1082</f>
        <v>43 94</v>
      </c>
      <c r="G1082" s="49">
        <v>43</v>
      </c>
      <c r="H1082" s="51">
        <v>94</v>
      </c>
      <c r="I1082" s="51">
        <v>0.26</v>
      </c>
      <c r="J1082" s="44"/>
      <c r="K1082" s="49" t="str">
        <f>Table13[[#This Row],[JUR]]&amp;" "&amp;Table13[[#This Row],[FORMATION]]</f>
        <v>43 94</v>
      </c>
      <c r="L1082" s="49">
        <v>43</v>
      </c>
      <c r="M1082" s="51">
        <v>94</v>
      </c>
      <c r="N1082" s="51">
        <v>7.0000000000000007E-2</v>
      </c>
    </row>
    <row r="1083" spans="1:14">
      <c r="A1083" s="34" t="str">
        <f>'2025 Decline Rates Vertical'!$B1083&amp;" "&amp;'2025 Decline Rates Vertical'!$C1083</f>
        <v>44 4</v>
      </c>
      <c r="B1083" s="45">
        <v>44</v>
      </c>
      <c r="C1083" s="46">
        <v>4</v>
      </c>
      <c r="D1083" s="47">
        <v>0.33</v>
      </c>
      <c r="F1083" s="37" t="str">
        <f>'2025 Decline Rates Vertical'!$G1083&amp;" "&amp;'2025 Decline Rates Vertical'!$H1083</f>
        <v>44 94</v>
      </c>
      <c r="G1083" s="45">
        <v>44</v>
      </c>
      <c r="H1083" s="47">
        <v>94</v>
      </c>
      <c r="I1083" s="47">
        <v>0.26</v>
      </c>
      <c r="J1083" s="48"/>
      <c r="K1083" s="45" t="str">
        <f>Table13[[#This Row],[JUR]]&amp;" "&amp;Table13[[#This Row],[FORMATION]]</f>
        <v>44 94</v>
      </c>
      <c r="L1083" s="45">
        <v>44</v>
      </c>
      <c r="M1083" s="47">
        <v>94</v>
      </c>
      <c r="N1083" s="47">
        <v>7.0000000000000007E-2</v>
      </c>
    </row>
    <row r="1084" spans="1:14">
      <c r="A1084" s="34" t="str">
        <f>'2025 Decline Rates Vertical'!$B1084&amp;" "&amp;'2025 Decline Rates Vertical'!$C1084</f>
        <v>44 9</v>
      </c>
      <c r="B1084" s="49">
        <v>44</v>
      </c>
      <c r="C1084" s="50">
        <v>9</v>
      </c>
      <c r="D1084" s="51">
        <v>0.42</v>
      </c>
      <c r="F1084" s="37" t="str">
        <f>'2025 Decline Rates Vertical'!$G1084&amp;" "&amp;'2025 Decline Rates Vertical'!$H1084</f>
        <v>45 94</v>
      </c>
      <c r="G1084" s="49">
        <v>45</v>
      </c>
      <c r="H1084" s="51">
        <v>94</v>
      </c>
      <c r="I1084" s="51">
        <v>0.26</v>
      </c>
      <c r="J1084" s="44"/>
      <c r="K1084" s="49" t="str">
        <f>Table13[[#This Row],[JUR]]&amp;" "&amp;Table13[[#This Row],[FORMATION]]</f>
        <v>45 94</v>
      </c>
      <c r="L1084" s="49">
        <v>45</v>
      </c>
      <c r="M1084" s="51">
        <v>94</v>
      </c>
      <c r="N1084" s="51">
        <v>7.0000000000000007E-2</v>
      </c>
    </row>
    <row r="1085" spans="1:14">
      <c r="A1085" s="34" t="str">
        <f>'2025 Decline Rates Vertical'!$B1085&amp;" "&amp;'2025 Decline Rates Vertical'!$C1085</f>
        <v>44 10</v>
      </c>
      <c r="B1085" s="45">
        <v>44</v>
      </c>
      <c r="C1085" s="46">
        <v>10</v>
      </c>
      <c r="D1085" s="47">
        <v>0.25</v>
      </c>
      <c r="F1085" s="37" t="str">
        <f>'2025 Decline Rates Vertical'!$G1085&amp;" "&amp;'2025 Decline Rates Vertical'!$H1085</f>
        <v>46 94</v>
      </c>
      <c r="G1085" s="45">
        <v>46</v>
      </c>
      <c r="H1085" s="47">
        <v>94</v>
      </c>
      <c r="I1085" s="47">
        <v>0.26</v>
      </c>
      <c r="J1085" s="48"/>
      <c r="K1085" s="45" t="str">
        <f>Table13[[#This Row],[JUR]]&amp;" "&amp;Table13[[#This Row],[FORMATION]]</f>
        <v>46 94</v>
      </c>
      <c r="L1085" s="45">
        <v>46</v>
      </c>
      <c r="M1085" s="47">
        <v>94</v>
      </c>
      <c r="N1085" s="47">
        <v>7.0000000000000007E-2</v>
      </c>
    </row>
    <row r="1086" spans="1:14">
      <c r="A1086" s="34" t="str">
        <f>'2025 Decline Rates Vertical'!$B1086&amp;" "&amp;'2025 Decline Rates Vertical'!$C1086</f>
        <v>44 27</v>
      </c>
      <c r="B1086" s="49">
        <v>44</v>
      </c>
      <c r="C1086" s="50">
        <v>27</v>
      </c>
      <c r="D1086" s="51">
        <v>0.42</v>
      </c>
      <c r="F1086" s="37" t="str">
        <f>'2025 Decline Rates Vertical'!$G1086&amp;" "&amp;'2025 Decline Rates Vertical'!$H1086</f>
        <v>47 94</v>
      </c>
      <c r="G1086" s="49">
        <v>47</v>
      </c>
      <c r="H1086" s="51">
        <v>94</v>
      </c>
      <c r="I1086" s="51">
        <v>0.26</v>
      </c>
      <c r="J1086" s="44"/>
      <c r="K1086" s="49" t="str">
        <f>Table13[[#This Row],[JUR]]&amp;" "&amp;Table13[[#This Row],[FORMATION]]</f>
        <v>47 94</v>
      </c>
      <c r="L1086" s="49">
        <v>47</v>
      </c>
      <c r="M1086" s="51">
        <v>94</v>
      </c>
      <c r="N1086" s="51">
        <v>7.0000000000000007E-2</v>
      </c>
    </row>
    <row r="1087" spans="1:14">
      <c r="A1087" s="34" t="str">
        <f>'2025 Decline Rates Vertical'!$B1087&amp;" "&amp;'2025 Decline Rates Vertical'!$C1087</f>
        <v>44 44</v>
      </c>
      <c r="B1087" s="45">
        <v>44</v>
      </c>
      <c r="C1087" s="46">
        <v>44</v>
      </c>
      <c r="D1087" s="47">
        <v>0.51</v>
      </c>
      <c r="F1087" s="37" t="str">
        <f>'2025 Decline Rates Vertical'!$G1087&amp;" "&amp;'2025 Decline Rates Vertical'!$H1087</f>
        <v>48 94</v>
      </c>
      <c r="G1087" s="45">
        <v>48</v>
      </c>
      <c r="H1087" s="47">
        <v>94</v>
      </c>
      <c r="I1087" s="47">
        <v>0.26</v>
      </c>
      <c r="J1087" s="48"/>
      <c r="K1087" s="45" t="str">
        <f>Table13[[#This Row],[JUR]]&amp;" "&amp;Table13[[#This Row],[FORMATION]]</f>
        <v>48 94</v>
      </c>
      <c r="L1087" s="45">
        <v>48</v>
      </c>
      <c r="M1087" s="47">
        <v>94</v>
      </c>
      <c r="N1087" s="47">
        <v>7.0000000000000007E-2</v>
      </c>
    </row>
    <row r="1088" spans="1:14">
      <c r="A1088" s="34" t="str">
        <f>'2025 Decline Rates Vertical'!$B1088&amp;" "&amp;'2025 Decline Rates Vertical'!$C1088</f>
        <v>44 45</v>
      </c>
      <c r="B1088" s="49">
        <v>44</v>
      </c>
      <c r="C1088" s="50">
        <v>45</v>
      </c>
      <c r="D1088" s="51">
        <v>0.25</v>
      </c>
      <c r="F1088" s="37" t="str">
        <f>'2025 Decline Rates Vertical'!$G1088&amp;" "&amp;'2025 Decline Rates Vertical'!$H1088</f>
        <v>49 94</v>
      </c>
      <c r="G1088" s="49">
        <v>49</v>
      </c>
      <c r="H1088" s="51">
        <v>94</v>
      </c>
      <c r="I1088" s="51">
        <v>0.26</v>
      </c>
      <c r="J1088" s="44"/>
      <c r="K1088" s="49" t="str">
        <f>Table13[[#This Row],[JUR]]&amp;" "&amp;Table13[[#This Row],[FORMATION]]</f>
        <v>49 94</v>
      </c>
      <c r="L1088" s="49">
        <v>49</v>
      </c>
      <c r="M1088" s="51">
        <v>94</v>
      </c>
      <c r="N1088" s="51">
        <v>7.0000000000000007E-2</v>
      </c>
    </row>
    <row r="1089" spans="1:14">
      <c r="A1089" s="34" t="str">
        <f>'2025 Decline Rates Vertical'!$B1089&amp;" "&amp;'2025 Decline Rates Vertical'!$C1089</f>
        <v>44 46</v>
      </c>
      <c r="B1089" s="45">
        <v>44</v>
      </c>
      <c r="C1089" s="46">
        <v>46</v>
      </c>
      <c r="D1089" s="47">
        <v>0.28999999999999998</v>
      </c>
      <c r="F1089" s="37" t="str">
        <f>'2025 Decline Rates Vertical'!$G1089&amp;" "&amp;'2025 Decline Rates Vertical'!$H1089</f>
        <v>50 94</v>
      </c>
      <c r="G1089" s="45">
        <v>50</v>
      </c>
      <c r="H1089" s="47">
        <v>94</v>
      </c>
      <c r="I1089" s="47">
        <v>0.26</v>
      </c>
      <c r="J1089" s="48"/>
      <c r="K1089" s="45" t="str">
        <f>Table13[[#This Row],[JUR]]&amp;" "&amp;Table13[[#This Row],[FORMATION]]</f>
        <v>50 94</v>
      </c>
      <c r="L1089" s="45">
        <v>50</v>
      </c>
      <c r="M1089" s="47">
        <v>94</v>
      </c>
      <c r="N1089" s="47">
        <v>7.0000000000000007E-2</v>
      </c>
    </row>
    <row r="1090" spans="1:14">
      <c r="A1090" s="34" t="str">
        <f>'2025 Decline Rates Vertical'!$B1090&amp;" "&amp;'2025 Decline Rates Vertical'!$C1090</f>
        <v>44 84</v>
      </c>
      <c r="B1090" s="49">
        <v>44</v>
      </c>
      <c r="C1090" s="50">
        <v>84</v>
      </c>
      <c r="D1090" s="51">
        <v>0.41</v>
      </c>
      <c r="F1090" s="37" t="str">
        <f>'2025 Decline Rates Vertical'!$G1090&amp;" "&amp;'2025 Decline Rates Vertical'!$H1090</f>
        <v>51 94</v>
      </c>
      <c r="G1090" s="49">
        <v>51</v>
      </c>
      <c r="H1090" s="51">
        <v>94</v>
      </c>
      <c r="I1090" s="51">
        <v>0.26</v>
      </c>
      <c r="J1090" s="44"/>
      <c r="K1090" s="49" t="str">
        <f>Table13[[#This Row],[JUR]]&amp;" "&amp;Table13[[#This Row],[FORMATION]]</f>
        <v>51 94</v>
      </c>
      <c r="L1090" s="49">
        <v>51</v>
      </c>
      <c r="M1090" s="51">
        <v>94</v>
      </c>
      <c r="N1090" s="51">
        <v>7.0000000000000007E-2</v>
      </c>
    </row>
    <row r="1091" spans="1:14">
      <c r="A1091" s="34" t="str">
        <f>'2025 Decline Rates Vertical'!$B1091&amp;" "&amp;'2025 Decline Rates Vertical'!$C1091</f>
        <v>44 93</v>
      </c>
      <c r="B1091" s="45">
        <v>44</v>
      </c>
      <c r="C1091" s="46">
        <v>93</v>
      </c>
      <c r="D1091" s="47">
        <v>0.42</v>
      </c>
      <c r="F1091" s="37" t="str">
        <f>'2025 Decline Rates Vertical'!$G1091&amp;" "&amp;'2025 Decline Rates Vertical'!$H1091</f>
        <v>52 94</v>
      </c>
      <c r="G1091" s="45">
        <v>52</v>
      </c>
      <c r="H1091" s="47">
        <v>94</v>
      </c>
      <c r="I1091" s="47">
        <v>0.26</v>
      </c>
      <c r="J1091" s="48"/>
      <c r="K1091" s="45" t="str">
        <f>Table13[[#This Row],[JUR]]&amp;" "&amp;Table13[[#This Row],[FORMATION]]</f>
        <v>52 94</v>
      </c>
      <c r="L1091" s="45">
        <v>52</v>
      </c>
      <c r="M1091" s="47">
        <v>94</v>
      </c>
      <c r="N1091" s="47">
        <v>7.0000000000000007E-2</v>
      </c>
    </row>
    <row r="1092" spans="1:14">
      <c r="A1092" s="34" t="str">
        <f>'2025 Decline Rates Vertical'!$B1092&amp;" "&amp;'2025 Decline Rates Vertical'!$C1092</f>
        <v>44 94</v>
      </c>
      <c r="B1092" s="49">
        <v>44</v>
      </c>
      <c r="C1092" s="50">
        <v>94</v>
      </c>
      <c r="D1092" s="51">
        <v>0.34</v>
      </c>
      <c r="F1092" s="37" t="str">
        <f>'2025 Decline Rates Vertical'!$G1092&amp;" "&amp;'2025 Decline Rates Vertical'!$H1092</f>
        <v>53 94</v>
      </c>
      <c r="G1092" s="49">
        <v>53</v>
      </c>
      <c r="H1092" s="51">
        <v>94</v>
      </c>
      <c r="I1092" s="51">
        <v>0.26</v>
      </c>
      <c r="J1092" s="44"/>
      <c r="K1092" s="49" t="str">
        <f>Table13[[#This Row],[JUR]]&amp;" "&amp;Table13[[#This Row],[FORMATION]]</f>
        <v>53 94</v>
      </c>
      <c r="L1092" s="49">
        <v>53</v>
      </c>
      <c r="M1092" s="51">
        <v>94</v>
      </c>
      <c r="N1092" s="51">
        <v>7.0000000000000007E-2</v>
      </c>
    </row>
    <row r="1093" spans="1:14">
      <c r="A1093" s="34" t="str">
        <f>'2025 Decline Rates Vertical'!$B1093&amp;" "&amp;'2025 Decline Rates Vertical'!$C1093</f>
        <v>44 95</v>
      </c>
      <c r="B1093" s="45">
        <v>44</v>
      </c>
      <c r="C1093" s="46">
        <v>95</v>
      </c>
      <c r="D1093" s="47">
        <v>0.51</v>
      </c>
      <c r="F1093" s="37" t="str">
        <f>'2025 Decline Rates Vertical'!$G1093&amp;" "&amp;'2025 Decline Rates Vertical'!$H1093</f>
        <v>54 94</v>
      </c>
      <c r="G1093" s="45">
        <v>54</v>
      </c>
      <c r="H1093" s="47">
        <v>94</v>
      </c>
      <c r="I1093" s="47">
        <v>0.26</v>
      </c>
      <c r="J1093" s="48"/>
      <c r="K1093" s="45" t="str">
        <f>Table13[[#This Row],[JUR]]&amp;" "&amp;Table13[[#This Row],[FORMATION]]</f>
        <v>54 94</v>
      </c>
      <c r="L1093" s="45">
        <v>54</v>
      </c>
      <c r="M1093" s="47">
        <v>94</v>
      </c>
      <c r="N1093" s="47">
        <v>7.0000000000000007E-2</v>
      </c>
    </row>
    <row r="1094" spans="1:14">
      <c r="A1094" s="34" t="str">
        <f>'2025 Decline Rates Vertical'!$B1094&amp;" "&amp;'2025 Decline Rates Vertical'!$C1094</f>
        <v>44 96</v>
      </c>
      <c r="B1094" s="49">
        <v>44</v>
      </c>
      <c r="C1094" s="50">
        <v>96</v>
      </c>
      <c r="D1094" s="51">
        <v>0.7</v>
      </c>
      <c r="F1094" s="37" t="str">
        <f>'2025 Decline Rates Vertical'!$G1094&amp;" "&amp;'2025 Decline Rates Vertical'!$H1094</f>
        <v>55 94</v>
      </c>
      <c r="G1094" s="49">
        <v>55</v>
      </c>
      <c r="H1094" s="51">
        <v>94</v>
      </c>
      <c r="I1094" s="51">
        <v>0.26</v>
      </c>
      <c r="J1094" s="44"/>
      <c r="K1094" s="49" t="str">
        <f>Table13[[#This Row],[JUR]]&amp;" "&amp;Table13[[#This Row],[FORMATION]]</f>
        <v>55 94</v>
      </c>
      <c r="L1094" s="49">
        <v>55</v>
      </c>
      <c r="M1094" s="51">
        <v>94</v>
      </c>
      <c r="N1094" s="51">
        <v>7.0000000000000007E-2</v>
      </c>
    </row>
    <row r="1095" spans="1:14">
      <c r="A1095" s="34" t="str">
        <f>'2025 Decline Rates Vertical'!$B1095&amp;" "&amp;'2025 Decline Rates Vertical'!$C1095</f>
        <v>44 100</v>
      </c>
      <c r="B1095" s="45">
        <v>44</v>
      </c>
      <c r="C1095" s="46">
        <v>100</v>
      </c>
      <c r="D1095" s="47">
        <v>0</v>
      </c>
      <c r="F1095" s="37" t="str">
        <f>'2025 Decline Rates Vertical'!$G1095&amp;" "&amp;'2025 Decline Rates Vertical'!$H1095</f>
        <v>1 95</v>
      </c>
      <c r="G1095" s="45">
        <v>1</v>
      </c>
      <c r="H1095" s="47">
        <v>95</v>
      </c>
      <c r="I1095" s="47">
        <v>0.26</v>
      </c>
      <c r="J1095" s="48"/>
      <c r="K1095" s="45" t="str">
        <f>Table13[[#This Row],[JUR]]&amp;" "&amp;Table13[[#This Row],[FORMATION]]</f>
        <v>1 95</v>
      </c>
      <c r="L1095" s="45">
        <v>1</v>
      </c>
      <c r="M1095" s="47">
        <v>95</v>
      </c>
      <c r="N1095" s="47">
        <v>0.09</v>
      </c>
    </row>
    <row r="1096" spans="1:14">
      <c r="A1096" s="34" t="str">
        <f>'2025 Decline Rates Vertical'!$B1096&amp;" "&amp;'2025 Decline Rates Vertical'!$C1096</f>
        <v>44 101</v>
      </c>
      <c r="B1096" s="49">
        <v>44</v>
      </c>
      <c r="C1096" s="50">
        <v>101</v>
      </c>
      <c r="D1096" s="51">
        <v>0</v>
      </c>
      <c r="F1096" s="37" t="str">
        <f>'2025 Decline Rates Vertical'!$G1096&amp;" "&amp;'2025 Decline Rates Vertical'!$H1096</f>
        <v>2 95</v>
      </c>
      <c r="G1096" s="49">
        <v>2</v>
      </c>
      <c r="H1096" s="51">
        <v>95</v>
      </c>
      <c r="I1096" s="51">
        <v>0.26</v>
      </c>
      <c r="J1096" s="44"/>
      <c r="K1096" s="49" t="str">
        <f>Table13[[#This Row],[JUR]]&amp;" "&amp;Table13[[#This Row],[FORMATION]]</f>
        <v>2 95</v>
      </c>
      <c r="L1096" s="49">
        <v>2</v>
      </c>
      <c r="M1096" s="51">
        <v>95</v>
      </c>
      <c r="N1096" s="51">
        <v>0.09</v>
      </c>
    </row>
    <row r="1097" spans="1:14">
      <c r="A1097" s="34" t="str">
        <f>'2025 Decline Rates Vertical'!$B1097&amp;" "&amp;'2025 Decline Rates Vertical'!$C1097</f>
        <v>44 109</v>
      </c>
      <c r="B1097" s="45">
        <v>44</v>
      </c>
      <c r="C1097" s="46">
        <v>109</v>
      </c>
      <c r="D1097" s="47">
        <v>0.42</v>
      </c>
      <c r="F1097" s="37" t="str">
        <f>'2025 Decline Rates Vertical'!$G1097&amp;" "&amp;'2025 Decline Rates Vertical'!$H1097</f>
        <v>3 95</v>
      </c>
      <c r="G1097" s="45">
        <v>3</v>
      </c>
      <c r="H1097" s="47">
        <v>95</v>
      </c>
      <c r="I1097" s="47">
        <v>0.26</v>
      </c>
      <c r="J1097" s="48"/>
      <c r="K1097" s="45" t="str">
        <f>Table13[[#This Row],[JUR]]&amp;" "&amp;Table13[[#This Row],[FORMATION]]</f>
        <v>3 95</v>
      </c>
      <c r="L1097" s="45">
        <v>3</v>
      </c>
      <c r="M1097" s="47">
        <v>95</v>
      </c>
      <c r="N1097" s="47">
        <v>0.09</v>
      </c>
    </row>
    <row r="1098" spans="1:14">
      <c r="A1098" s="34" t="str">
        <f>'2025 Decline Rates Vertical'!$B1098&amp;" "&amp;'2025 Decline Rates Vertical'!$C1098</f>
        <v>45 1</v>
      </c>
      <c r="B1098" s="49">
        <v>45</v>
      </c>
      <c r="C1098" s="50">
        <v>1</v>
      </c>
      <c r="D1098" s="51">
        <v>0.3</v>
      </c>
      <c r="F1098" s="37" t="str">
        <f>'2025 Decline Rates Vertical'!$G1098&amp;" "&amp;'2025 Decline Rates Vertical'!$H1098</f>
        <v>4 95</v>
      </c>
      <c r="G1098" s="49">
        <v>4</v>
      </c>
      <c r="H1098" s="51">
        <v>95</v>
      </c>
      <c r="I1098" s="51">
        <v>0.26</v>
      </c>
      <c r="J1098" s="44"/>
      <c r="K1098" s="49" t="str">
        <f>Table13[[#This Row],[JUR]]&amp;" "&amp;Table13[[#This Row],[FORMATION]]</f>
        <v>4 95</v>
      </c>
      <c r="L1098" s="49">
        <v>4</v>
      </c>
      <c r="M1098" s="51">
        <v>95</v>
      </c>
      <c r="N1098" s="51">
        <v>0.09</v>
      </c>
    </row>
    <row r="1099" spans="1:14">
      <c r="A1099" s="34" t="str">
        <f>'2025 Decline Rates Vertical'!$B1099&amp;" "&amp;'2025 Decline Rates Vertical'!$C1099</f>
        <v>45 9</v>
      </c>
      <c r="B1099" s="45">
        <v>45</v>
      </c>
      <c r="C1099" s="46">
        <v>9</v>
      </c>
      <c r="D1099" s="47">
        <v>0.41</v>
      </c>
      <c r="F1099" s="37" t="str">
        <f>'2025 Decline Rates Vertical'!$G1099&amp;" "&amp;'2025 Decline Rates Vertical'!$H1099</f>
        <v>5 95</v>
      </c>
      <c r="G1099" s="45">
        <v>5</v>
      </c>
      <c r="H1099" s="47">
        <v>95</v>
      </c>
      <c r="I1099" s="47">
        <v>0.26</v>
      </c>
      <c r="J1099" s="48"/>
      <c r="K1099" s="45" t="str">
        <f>Table13[[#This Row],[JUR]]&amp;" "&amp;Table13[[#This Row],[FORMATION]]</f>
        <v>5 95</v>
      </c>
      <c r="L1099" s="45">
        <v>5</v>
      </c>
      <c r="M1099" s="47">
        <v>95</v>
      </c>
      <c r="N1099" s="47">
        <v>0.09</v>
      </c>
    </row>
    <row r="1100" spans="1:14">
      <c r="A1100" s="34" t="str">
        <f>'2025 Decline Rates Vertical'!$B1100&amp;" "&amp;'2025 Decline Rates Vertical'!$C1100</f>
        <v>45 10</v>
      </c>
      <c r="B1100" s="49">
        <v>45</v>
      </c>
      <c r="C1100" s="50">
        <v>10</v>
      </c>
      <c r="D1100" s="51">
        <v>0.28999999999999998</v>
      </c>
      <c r="F1100" s="37" t="str">
        <f>'2025 Decline Rates Vertical'!$G1100&amp;" "&amp;'2025 Decline Rates Vertical'!$H1100</f>
        <v>6 95</v>
      </c>
      <c r="G1100" s="49">
        <v>6</v>
      </c>
      <c r="H1100" s="51">
        <v>95</v>
      </c>
      <c r="I1100" s="51">
        <v>0.26</v>
      </c>
      <c r="J1100" s="44"/>
      <c r="K1100" s="49" t="str">
        <f>Table13[[#This Row],[JUR]]&amp;" "&amp;Table13[[#This Row],[FORMATION]]</f>
        <v>6 95</v>
      </c>
      <c r="L1100" s="49">
        <v>6</v>
      </c>
      <c r="M1100" s="51">
        <v>95</v>
      </c>
      <c r="N1100" s="51">
        <v>0.09</v>
      </c>
    </row>
    <row r="1101" spans="1:14">
      <c r="A1101" s="34" t="str">
        <f>'2025 Decline Rates Vertical'!$B1101&amp;" "&amp;'2025 Decline Rates Vertical'!$C1101</f>
        <v>45 14</v>
      </c>
      <c r="B1101" s="45">
        <v>45</v>
      </c>
      <c r="C1101" s="46">
        <v>14</v>
      </c>
      <c r="D1101" s="47">
        <v>0.31</v>
      </c>
      <c r="F1101" s="37" t="str">
        <f>'2025 Decline Rates Vertical'!$G1101&amp;" "&amp;'2025 Decline Rates Vertical'!$H1101</f>
        <v>7 95</v>
      </c>
      <c r="G1101" s="45">
        <v>7</v>
      </c>
      <c r="H1101" s="47">
        <v>95</v>
      </c>
      <c r="I1101" s="47">
        <v>0.26</v>
      </c>
      <c r="J1101" s="48"/>
      <c r="K1101" s="45" t="str">
        <f>Table13[[#This Row],[JUR]]&amp;" "&amp;Table13[[#This Row],[FORMATION]]</f>
        <v>7 95</v>
      </c>
      <c r="L1101" s="45">
        <v>7</v>
      </c>
      <c r="M1101" s="47">
        <v>95</v>
      </c>
      <c r="N1101" s="47">
        <v>0.09</v>
      </c>
    </row>
    <row r="1102" spans="1:14">
      <c r="A1102" s="34" t="str">
        <f>'2025 Decline Rates Vertical'!$B1102&amp;" "&amp;'2025 Decline Rates Vertical'!$C1102</f>
        <v>45 20</v>
      </c>
      <c r="B1102" s="49">
        <v>45</v>
      </c>
      <c r="C1102" s="50">
        <v>20</v>
      </c>
      <c r="D1102" s="51">
        <v>0.44</v>
      </c>
      <c r="F1102" s="37" t="str">
        <f>'2025 Decline Rates Vertical'!$G1102&amp;" "&amp;'2025 Decline Rates Vertical'!$H1102</f>
        <v>8 95</v>
      </c>
      <c r="G1102" s="49">
        <v>8</v>
      </c>
      <c r="H1102" s="51">
        <v>95</v>
      </c>
      <c r="I1102" s="51">
        <v>0.26</v>
      </c>
      <c r="J1102" s="44"/>
      <c r="K1102" s="49" t="str">
        <f>Table13[[#This Row],[JUR]]&amp;" "&amp;Table13[[#This Row],[FORMATION]]</f>
        <v>8 95</v>
      </c>
      <c r="L1102" s="49">
        <v>8</v>
      </c>
      <c r="M1102" s="51">
        <v>95</v>
      </c>
      <c r="N1102" s="51">
        <v>0.09</v>
      </c>
    </row>
    <row r="1103" spans="1:14">
      <c r="A1103" s="34" t="str">
        <f>'2025 Decline Rates Vertical'!$B1103&amp;" "&amp;'2025 Decline Rates Vertical'!$C1103</f>
        <v>45 21</v>
      </c>
      <c r="B1103" s="45">
        <v>45</v>
      </c>
      <c r="C1103" s="46">
        <v>21</v>
      </c>
      <c r="D1103" s="47">
        <v>0.28999999999999998</v>
      </c>
      <c r="F1103" s="37" t="str">
        <f>'2025 Decline Rates Vertical'!$G1103&amp;" "&amp;'2025 Decline Rates Vertical'!$H1103</f>
        <v>9 95</v>
      </c>
      <c r="G1103" s="45">
        <v>9</v>
      </c>
      <c r="H1103" s="47">
        <v>95</v>
      </c>
      <c r="I1103" s="47">
        <v>0.26</v>
      </c>
      <c r="J1103" s="48"/>
      <c r="K1103" s="45" t="str">
        <f>Table13[[#This Row],[JUR]]&amp;" "&amp;Table13[[#This Row],[FORMATION]]</f>
        <v>9 95</v>
      </c>
      <c r="L1103" s="45">
        <v>9</v>
      </c>
      <c r="M1103" s="47">
        <v>95</v>
      </c>
      <c r="N1103" s="47">
        <v>0.09</v>
      </c>
    </row>
    <row r="1104" spans="1:14">
      <c r="A1104" s="34" t="str">
        <f>'2025 Decline Rates Vertical'!$B1104&amp;" "&amp;'2025 Decline Rates Vertical'!$C1104</f>
        <v>45 32</v>
      </c>
      <c r="B1104" s="49">
        <v>45</v>
      </c>
      <c r="C1104" s="50">
        <v>32</v>
      </c>
      <c r="D1104" s="51">
        <v>0.48</v>
      </c>
      <c r="F1104" s="37" t="str">
        <f>'2025 Decline Rates Vertical'!$G1104&amp;" "&amp;'2025 Decline Rates Vertical'!$H1104</f>
        <v>10 95</v>
      </c>
      <c r="G1104" s="49">
        <v>10</v>
      </c>
      <c r="H1104" s="51">
        <v>95</v>
      </c>
      <c r="I1104" s="51">
        <v>0.26</v>
      </c>
      <c r="J1104" s="44"/>
      <c r="K1104" s="49" t="str">
        <f>Table13[[#This Row],[JUR]]&amp;" "&amp;Table13[[#This Row],[FORMATION]]</f>
        <v>10 95</v>
      </c>
      <c r="L1104" s="49">
        <v>10</v>
      </c>
      <c r="M1104" s="51">
        <v>95</v>
      </c>
      <c r="N1104" s="51">
        <v>0.09</v>
      </c>
    </row>
    <row r="1105" spans="1:14">
      <c r="A1105" s="34" t="str">
        <f>'2025 Decline Rates Vertical'!$B1105&amp;" "&amp;'2025 Decline Rates Vertical'!$C1105</f>
        <v>45 33</v>
      </c>
      <c r="B1105" s="45">
        <v>45</v>
      </c>
      <c r="C1105" s="46">
        <v>33</v>
      </c>
      <c r="D1105" s="47">
        <v>0.39</v>
      </c>
      <c r="F1105" s="37" t="str">
        <f>'2025 Decline Rates Vertical'!$G1105&amp;" "&amp;'2025 Decline Rates Vertical'!$H1105</f>
        <v>11 95</v>
      </c>
      <c r="G1105" s="45">
        <v>11</v>
      </c>
      <c r="H1105" s="47">
        <v>95</v>
      </c>
      <c r="I1105" s="47">
        <v>0.26</v>
      </c>
      <c r="J1105" s="48"/>
      <c r="K1105" s="45" t="str">
        <f>Table13[[#This Row],[JUR]]&amp;" "&amp;Table13[[#This Row],[FORMATION]]</f>
        <v>11 95</v>
      </c>
      <c r="L1105" s="45">
        <v>11</v>
      </c>
      <c r="M1105" s="47">
        <v>95</v>
      </c>
      <c r="N1105" s="47">
        <v>0.09</v>
      </c>
    </row>
    <row r="1106" spans="1:14">
      <c r="A1106" s="34" t="str">
        <f>'2025 Decline Rates Vertical'!$B1106&amp;" "&amp;'2025 Decline Rates Vertical'!$C1106</f>
        <v>45 34</v>
      </c>
      <c r="B1106" s="49">
        <v>45</v>
      </c>
      <c r="C1106" s="50">
        <v>34</v>
      </c>
      <c r="D1106" s="51">
        <v>0.53</v>
      </c>
      <c r="F1106" s="37" t="str">
        <f>'2025 Decline Rates Vertical'!$G1106&amp;" "&amp;'2025 Decline Rates Vertical'!$H1106</f>
        <v>12 95</v>
      </c>
      <c r="G1106" s="49">
        <v>12</v>
      </c>
      <c r="H1106" s="51">
        <v>95</v>
      </c>
      <c r="I1106" s="51">
        <v>0.26</v>
      </c>
      <c r="J1106" s="44"/>
      <c r="K1106" s="49" t="str">
        <f>Table13[[#This Row],[JUR]]&amp;" "&amp;Table13[[#This Row],[FORMATION]]</f>
        <v>12 95</v>
      </c>
      <c r="L1106" s="49">
        <v>12</v>
      </c>
      <c r="M1106" s="51">
        <v>95</v>
      </c>
      <c r="N1106" s="51">
        <v>0.09</v>
      </c>
    </row>
    <row r="1107" spans="1:14">
      <c r="A1107" s="34" t="str">
        <f>'2025 Decline Rates Vertical'!$B1107&amp;" "&amp;'2025 Decline Rates Vertical'!$C1107</f>
        <v>45 35</v>
      </c>
      <c r="B1107" s="45">
        <v>45</v>
      </c>
      <c r="C1107" s="46">
        <v>35</v>
      </c>
      <c r="D1107" s="47">
        <v>0.36</v>
      </c>
      <c r="F1107" s="37" t="str">
        <f>'2025 Decline Rates Vertical'!$G1107&amp;" "&amp;'2025 Decline Rates Vertical'!$H1107</f>
        <v>13 95</v>
      </c>
      <c r="G1107" s="45">
        <v>13</v>
      </c>
      <c r="H1107" s="47">
        <v>95</v>
      </c>
      <c r="I1107" s="47">
        <v>0.26</v>
      </c>
      <c r="J1107" s="48"/>
      <c r="K1107" s="45" t="str">
        <f>Table13[[#This Row],[JUR]]&amp;" "&amp;Table13[[#This Row],[FORMATION]]</f>
        <v>13 95</v>
      </c>
      <c r="L1107" s="45">
        <v>13</v>
      </c>
      <c r="M1107" s="47">
        <v>95</v>
      </c>
      <c r="N1107" s="47">
        <v>0.09</v>
      </c>
    </row>
    <row r="1108" spans="1:14">
      <c r="A1108" s="34" t="str">
        <f>'2025 Decline Rates Vertical'!$B1108&amp;" "&amp;'2025 Decline Rates Vertical'!$C1108</f>
        <v>45 36</v>
      </c>
      <c r="B1108" s="49">
        <v>45</v>
      </c>
      <c r="C1108" s="50">
        <v>36</v>
      </c>
      <c r="D1108" s="51">
        <v>0.34</v>
      </c>
      <c r="F1108" s="37" t="str">
        <f>'2025 Decline Rates Vertical'!$G1108&amp;" "&amp;'2025 Decline Rates Vertical'!$H1108</f>
        <v>14 95</v>
      </c>
      <c r="G1108" s="49">
        <v>14</v>
      </c>
      <c r="H1108" s="51">
        <v>95</v>
      </c>
      <c r="I1108" s="51">
        <v>0.26</v>
      </c>
      <c r="J1108" s="44"/>
      <c r="K1108" s="49" t="str">
        <f>Table13[[#This Row],[JUR]]&amp;" "&amp;Table13[[#This Row],[FORMATION]]</f>
        <v>14 95</v>
      </c>
      <c r="L1108" s="49">
        <v>14</v>
      </c>
      <c r="M1108" s="51">
        <v>95</v>
      </c>
      <c r="N1108" s="51">
        <v>0.09</v>
      </c>
    </row>
    <row r="1109" spans="1:14">
      <c r="A1109" s="34" t="str">
        <f>'2025 Decline Rates Vertical'!$B1109&amp;" "&amp;'2025 Decline Rates Vertical'!$C1109</f>
        <v>45 37</v>
      </c>
      <c r="B1109" s="45">
        <v>45</v>
      </c>
      <c r="C1109" s="46">
        <v>37</v>
      </c>
      <c r="D1109" s="47">
        <v>0.5</v>
      </c>
      <c r="F1109" s="37" t="str">
        <f>'2025 Decline Rates Vertical'!$G1109&amp;" "&amp;'2025 Decline Rates Vertical'!$H1109</f>
        <v>15 95</v>
      </c>
      <c r="G1109" s="45">
        <v>15</v>
      </c>
      <c r="H1109" s="47">
        <v>95</v>
      </c>
      <c r="I1109" s="47">
        <v>0.26</v>
      </c>
      <c r="J1109" s="48"/>
      <c r="K1109" s="45" t="str">
        <f>Table13[[#This Row],[JUR]]&amp;" "&amp;Table13[[#This Row],[FORMATION]]</f>
        <v>15 95</v>
      </c>
      <c r="L1109" s="45">
        <v>15</v>
      </c>
      <c r="M1109" s="47">
        <v>95</v>
      </c>
      <c r="N1109" s="47">
        <v>0.09</v>
      </c>
    </row>
    <row r="1110" spans="1:14">
      <c r="A1110" s="34" t="str">
        <f>'2025 Decline Rates Vertical'!$B1110&amp;" "&amp;'2025 Decline Rates Vertical'!$C1110</f>
        <v>45 38</v>
      </c>
      <c r="B1110" s="49">
        <v>45</v>
      </c>
      <c r="C1110" s="50">
        <v>38</v>
      </c>
      <c r="D1110" s="51">
        <v>0.4</v>
      </c>
      <c r="F1110" s="37" t="str">
        <f>'2025 Decline Rates Vertical'!$G1110&amp;" "&amp;'2025 Decline Rates Vertical'!$H1110</f>
        <v>16 95</v>
      </c>
      <c r="G1110" s="49">
        <v>16</v>
      </c>
      <c r="H1110" s="51">
        <v>95</v>
      </c>
      <c r="I1110" s="51">
        <v>0.26</v>
      </c>
      <c r="J1110" s="44"/>
      <c r="K1110" s="49" t="str">
        <f>Table13[[#This Row],[JUR]]&amp;" "&amp;Table13[[#This Row],[FORMATION]]</f>
        <v>16 95</v>
      </c>
      <c r="L1110" s="49">
        <v>16</v>
      </c>
      <c r="M1110" s="51">
        <v>95</v>
      </c>
      <c r="N1110" s="51">
        <v>0.09</v>
      </c>
    </row>
    <row r="1111" spans="1:14">
      <c r="A1111" s="34" t="str">
        <f>'2025 Decline Rates Vertical'!$B1111&amp;" "&amp;'2025 Decline Rates Vertical'!$C1111</f>
        <v>45 39</v>
      </c>
      <c r="B1111" s="45">
        <v>45</v>
      </c>
      <c r="C1111" s="46">
        <v>39</v>
      </c>
      <c r="D1111" s="47">
        <v>0.31</v>
      </c>
      <c r="F1111" s="37" t="str">
        <f>'2025 Decline Rates Vertical'!$G1111&amp;" "&amp;'2025 Decline Rates Vertical'!$H1111</f>
        <v>17 95</v>
      </c>
      <c r="G1111" s="45">
        <v>17</v>
      </c>
      <c r="H1111" s="47">
        <v>95</v>
      </c>
      <c r="I1111" s="47">
        <v>0.26</v>
      </c>
      <c r="J1111" s="48"/>
      <c r="K1111" s="45" t="str">
        <f>Table13[[#This Row],[JUR]]&amp;" "&amp;Table13[[#This Row],[FORMATION]]</f>
        <v>17 95</v>
      </c>
      <c r="L1111" s="45">
        <v>17</v>
      </c>
      <c r="M1111" s="47">
        <v>95</v>
      </c>
      <c r="N1111" s="47">
        <v>0.09</v>
      </c>
    </row>
    <row r="1112" spans="1:14">
      <c r="A1112" s="34" t="str">
        <f>'2025 Decline Rates Vertical'!$B1112&amp;" "&amp;'2025 Decline Rates Vertical'!$C1112</f>
        <v>45 40</v>
      </c>
      <c r="B1112" s="49">
        <v>45</v>
      </c>
      <c r="C1112" s="50">
        <v>40</v>
      </c>
      <c r="D1112" s="51">
        <v>0.36</v>
      </c>
      <c r="F1112" s="37" t="str">
        <f>'2025 Decline Rates Vertical'!$G1112&amp;" "&amp;'2025 Decline Rates Vertical'!$H1112</f>
        <v>18 95</v>
      </c>
      <c r="G1112" s="49">
        <v>18</v>
      </c>
      <c r="H1112" s="51">
        <v>95</v>
      </c>
      <c r="I1112" s="51">
        <v>0.26</v>
      </c>
      <c r="J1112" s="44"/>
      <c r="K1112" s="49" t="str">
        <f>Table13[[#This Row],[JUR]]&amp;" "&amp;Table13[[#This Row],[FORMATION]]</f>
        <v>18 95</v>
      </c>
      <c r="L1112" s="49">
        <v>18</v>
      </c>
      <c r="M1112" s="51">
        <v>95</v>
      </c>
      <c r="N1112" s="51">
        <v>0.09</v>
      </c>
    </row>
    <row r="1113" spans="1:14">
      <c r="A1113" s="34" t="str">
        <f>'2025 Decline Rates Vertical'!$B1113&amp;" "&amp;'2025 Decline Rates Vertical'!$C1113</f>
        <v>45 93</v>
      </c>
      <c r="B1113" s="45">
        <v>45</v>
      </c>
      <c r="C1113" s="46">
        <v>93</v>
      </c>
      <c r="D1113" s="47">
        <v>0.42</v>
      </c>
      <c r="F1113" s="37" t="str">
        <f>'2025 Decline Rates Vertical'!$G1113&amp;" "&amp;'2025 Decline Rates Vertical'!$H1113</f>
        <v>19 95</v>
      </c>
      <c r="G1113" s="45">
        <v>19</v>
      </c>
      <c r="H1113" s="47">
        <v>95</v>
      </c>
      <c r="I1113" s="47">
        <v>0.26</v>
      </c>
      <c r="J1113" s="48"/>
      <c r="K1113" s="45" t="str">
        <f>Table13[[#This Row],[JUR]]&amp;" "&amp;Table13[[#This Row],[FORMATION]]</f>
        <v>19 95</v>
      </c>
      <c r="L1113" s="45">
        <v>19</v>
      </c>
      <c r="M1113" s="47">
        <v>95</v>
      </c>
      <c r="N1113" s="47">
        <v>0.09</v>
      </c>
    </row>
    <row r="1114" spans="1:14">
      <c r="A1114" s="34" t="str">
        <f>'2025 Decline Rates Vertical'!$B1114&amp;" "&amp;'2025 Decline Rates Vertical'!$C1114</f>
        <v>45 94</v>
      </c>
      <c r="B1114" s="49">
        <v>45</v>
      </c>
      <c r="C1114" s="50">
        <v>94</v>
      </c>
      <c r="D1114" s="51">
        <v>0.34</v>
      </c>
      <c r="F1114" s="37" t="str">
        <f>'2025 Decline Rates Vertical'!$G1114&amp;" "&amp;'2025 Decline Rates Vertical'!$H1114</f>
        <v>20 95</v>
      </c>
      <c r="G1114" s="49">
        <v>20</v>
      </c>
      <c r="H1114" s="51">
        <v>95</v>
      </c>
      <c r="I1114" s="51">
        <v>0.26</v>
      </c>
      <c r="J1114" s="44"/>
      <c r="K1114" s="49" t="str">
        <f>Table13[[#This Row],[JUR]]&amp;" "&amp;Table13[[#This Row],[FORMATION]]</f>
        <v>20 95</v>
      </c>
      <c r="L1114" s="49">
        <v>20</v>
      </c>
      <c r="M1114" s="51">
        <v>95</v>
      </c>
      <c r="N1114" s="51">
        <v>0.09</v>
      </c>
    </row>
    <row r="1115" spans="1:14">
      <c r="A1115" s="34" t="str">
        <f>'2025 Decline Rates Vertical'!$B1115&amp;" "&amp;'2025 Decline Rates Vertical'!$C1115</f>
        <v>45 95</v>
      </c>
      <c r="B1115" s="45">
        <v>45</v>
      </c>
      <c r="C1115" s="46">
        <v>95</v>
      </c>
      <c r="D1115" s="47">
        <v>0.51</v>
      </c>
      <c r="F1115" s="37" t="str">
        <f>'2025 Decline Rates Vertical'!$G1115&amp;" "&amp;'2025 Decline Rates Vertical'!$H1115</f>
        <v>21 95</v>
      </c>
      <c r="G1115" s="45">
        <v>21</v>
      </c>
      <c r="H1115" s="47">
        <v>95</v>
      </c>
      <c r="I1115" s="47">
        <v>0.26</v>
      </c>
      <c r="J1115" s="48"/>
      <c r="K1115" s="45" t="str">
        <f>Table13[[#This Row],[JUR]]&amp;" "&amp;Table13[[#This Row],[FORMATION]]</f>
        <v>21 95</v>
      </c>
      <c r="L1115" s="45">
        <v>21</v>
      </c>
      <c r="M1115" s="47">
        <v>95</v>
      </c>
      <c r="N1115" s="47">
        <v>0.09</v>
      </c>
    </row>
    <row r="1116" spans="1:14">
      <c r="A1116" s="34" t="str">
        <f>'2025 Decline Rates Vertical'!$B1116&amp;" "&amp;'2025 Decline Rates Vertical'!$C1116</f>
        <v>45 96</v>
      </c>
      <c r="B1116" s="49">
        <v>45</v>
      </c>
      <c r="C1116" s="50">
        <v>96</v>
      </c>
      <c r="D1116" s="51">
        <v>0.7</v>
      </c>
      <c r="F1116" s="37" t="str">
        <f>'2025 Decline Rates Vertical'!$G1116&amp;" "&amp;'2025 Decline Rates Vertical'!$H1116</f>
        <v>22 95</v>
      </c>
      <c r="G1116" s="49">
        <v>22</v>
      </c>
      <c r="H1116" s="51">
        <v>95</v>
      </c>
      <c r="I1116" s="51">
        <v>0.26</v>
      </c>
      <c r="J1116" s="44"/>
      <c r="K1116" s="49" t="str">
        <f>Table13[[#This Row],[JUR]]&amp;" "&amp;Table13[[#This Row],[FORMATION]]</f>
        <v>22 95</v>
      </c>
      <c r="L1116" s="49">
        <v>22</v>
      </c>
      <c r="M1116" s="51">
        <v>95</v>
      </c>
      <c r="N1116" s="51">
        <v>0.09</v>
      </c>
    </row>
    <row r="1117" spans="1:14">
      <c r="A1117" s="34" t="str">
        <f>'2025 Decline Rates Vertical'!$B1117&amp;" "&amp;'2025 Decline Rates Vertical'!$C1117</f>
        <v>45 100</v>
      </c>
      <c r="B1117" s="45">
        <v>45</v>
      </c>
      <c r="C1117" s="46">
        <v>100</v>
      </c>
      <c r="D1117" s="47">
        <v>0</v>
      </c>
      <c r="F1117" s="37" t="str">
        <f>'2025 Decline Rates Vertical'!$G1117&amp;" "&amp;'2025 Decline Rates Vertical'!$H1117</f>
        <v>23 95</v>
      </c>
      <c r="G1117" s="45">
        <v>23</v>
      </c>
      <c r="H1117" s="47">
        <v>95</v>
      </c>
      <c r="I1117" s="47">
        <v>0.26</v>
      </c>
      <c r="J1117" s="48"/>
      <c r="K1117" s="45" t="str">
        <f>Table13[[#This Row],[JUR]]&amp;" "&amp;Table13[[#This Row],[FORMATION]]</f>
        <v>23 95</v>
      </c>
      <c r="L1117" s="45">
        <v>23</v>
      </c>
      <c r="M1117" s="47">
        <v>95</v>
      </c>
      <c r="N1117" s="47">
        <v>0.09</v>
      </c>
    </row>
    <row r="1118" spans="1:14">
      <c r="A1118" s="34" t="str">
        <f>'2025 Decline Rates Vertical'!$B1118&amp;" "&amp;'2025 Decline Rates Vertical'!$C1118</f>
        <v>45 101</v>
      </c>
      <c r="B1118" s="49">
        <v>45</v>
      </c>
      <c r="C1118" s="50">
        <v>101</v>
      </c>
      <c r="D1118" s="51">
        <v>0</v>
      </c>
      <c r="F1118" s="37" t="str">
        <f>'2025 Decline Rates Vertical'!$G1118&amp;" "&amp;'2025 Decline Rates Vertical'!$H1118</f>
        <v>24 95</v>
      </c>
      <c r="G1118" s="49">
        <v>24</v>
      </c>
      <c r="H1118" s="51">
        <v>95</v>
      </c>
      <c r="I1118" s="51">
        <v>0.26</v>
      </c>
      <c r="J1118" s="44"/>
      <c r="K1118" s="49" t="str">
        <f>Table13[[#This Row],[JUR]]&amp;" "&amp;Table13[[#This Row],[FORMATION]]</f>
        <v>24 95</v>
      </c>
      <c r="L1118" s="49">
        <v>24</v>
      </c>
      <c r="M1118" s="51">
        <v>95</v>
      </c>
      <c r="N1118" s="51">
        <v>0.09</v>
      </c>
    </row>
    <row r="1119" spans="1:14">
      <c r="A1119" s="34" t="str">
        <f>'2025 Decline Rates Vertical'!$B1119&amp;" "&amp;'2025 Decline Rates Vertical'!$C1119</f>
        <v>46 9</v>
      </c>
      <c r="B1119" s="45">
        <v>46</v>
      </c>
      <c r="C1119" s="46">
        <v>9</v>
      </c>
      <c r="D1119" s="47">
        <v>0.38</v>
      </c>
      <c r="F1119" s="37" t="str">
        <f>'2025 Decline Rates Vertical'!$G1119&amp;" "&amp;'2025 Decline Rates Vertical'!$H1119</f>
        <v>25 95</v>
      </c>
      <c r="G1119" s="45">
        <v>25</v>
      </c>
      <c r="H1119" s="47">
        <v>95</v>
      </c>
      <c r="I1119" s="47">
        <v>0.26</v>
      </c>
      <c r="J1119" s="48"/>
      <c r="K1119" s="45" t="str">
        <f>Table13[[#This Row],[JUR]]&amp;" "&amp;Table13[[#This Row],[FORMATION]]</f>
        <v>25 95</v>
      </c>
      <c r="L1119" s="45">
        <v>25</v>
      </c>
      <c r="M1119" s="47">
        <v>95</v>
      </c>
      <c r="N1119" s="47">
        <v>0.09</v>
      </c>
    </row>
    <row r="1120" spans="1:14">
      <c r="A1120" s="34" t="str">
        <f>'2025 Decline Rates Vertical'!$B1120&amp;" "&amp;'2025 Decline Rates Vertical'!$C1120</f>
        <v>46 10</v>
      </c>
      <c r="B1120" s="49">
        <v>46</v>
      </c>
      <c r="C1120" s="50">
        <v>10</v>
      </c>
      <c r="D1120" s="51">
        <v>0.23</v>
      </c>
      <c r="F1120" s="37" t="str">
        <f>'2025 Decline Rates Vertical'!$G1120&amp;" "&amp;'2025 Decline Rates Vertical'!$H1120</f>
        <v>26 95</v>
      </c>
      <c r="G1120" s="49">
        <v>26</v>
      </c>
      <c r="H1120" s="51">
        <v>95</v>
      </c>
      <c r="I1120" s="51">
        <v>0.26</v>
      </c>
      <c r="J1120" s="44"/>
      <c r="K1120" s="49" t="str">
        <f>Table13[[#This Row],[JUR]]&amp;" "&amp;Table13[[#This Row],[FORMATION]]</f>
        <v>26 95</v>
      </c>
      <c r="L1120" s="49">
        <v>26</v>
      </c>
      <c r="M1120" s="51">
        <v>95</v>
      </c>
      <c r="N1120" s="51">
        <v>0.09</v>
      </c>
    </row>
    <row r="1121" spans="1:14">
      <c r="A1121" s="34" t="str">
        <f>'2025 Decline Rates Vertical'!$B1121&amp;" "&amp;'2025 Decline Rates Vertical'!$C1121</f>
        <v>46 11</v>
      </c>
      <c r="B1121" s="45">
        <v>46</v>
      </c>
      <c r="C1121" s="46">
        <v>11</v>
      </c>
      <c r="D1121" s="47">
        <v>0.41</v>
      </c>
      <c r="F1121" s="37" t="str">
        <f>'2025 Decline Rates Vertical'!$G1121&amp;" "&amp;'2025 Decline Rates Vertical'!$H1121</f>
        <v>27 95</v>
      </c>
      <c r="G1121" s="45">
        <v>27</v>
      </c>
      <c r="H1121" s="47">
        <v>95</v>
      </c>
      <c r="I1121" s="47">
        <v>0.26</v>
      </c>
      <c r="J1121" s="48"/>
      <c r="K1121" s="45" t="str">
        <f>Table13[[#This Row],[JUR]]&amp;" "&amp;Table13[[#This Row],[FORMATION]]</f>
        <v>27 95</v>
      </c>
      <c r="L1121" s="45">
        <v>27</v>
      </c>
      <c r="M1121" s="47">
        <v>95</v>
      </c>
      <c r="N1121" s="47">
        <v>0.09</v>
      </c>
    </row>
    <row r="1122" spans="1:14">
      <c r="A1122" s="34" t="str">
        <f>'2025 Decline Rates Vertical'!$B1122&amp;" "&amp;'2025 Decline Rates Vertical'!$C1122</f>
        <v>46 12</v>
      </c>
      <c r="B1122" s="49">
        <v>46</v>
      </c>
      <c r="C1122" s="50">
        <v>12</v>
      </c>
      <c r="D1122" s="51">
        <v>0.37</v>
      </c>
      <c r="F1122" s="37" t="str">
        <f>'2025 Decline Rates Vertical'!$G1122&amp;" "&amp;'2025 Decline Rates Vertical'!$H1122</f>
        <v>28 95</v>
      </c>
      <c r="G1122" s="49">
        <v>28</v>
      </c>
      <c r="H1122" s="51">
        <v>95</v>
      </c>
      <c r="I1122" s="51">
        <v>0.26</v>
      </c>
      <c r="J1122" s="44"/>
      <c r="K1122" s="49" t="str">
        <f>Table13[[#This Row],[JUR]]&amp;" "&amp;Table13[[#This Row],[FORMATION]]</f>
        <v>28 95</v>
      </c>
      <c r="L1122" s="49">
        <v>28</v>
      </c>
      <c r="M1122" s="51">
        <v>95</v>
      </c>
      <c r="N1122" s="51">
        <v>0.09</v>
      </c>
    </row>
    <row r="1123" spans="1:14">
      <c r="A1123" s="34" t="str">
        <f>'2025 Decline Rates Vertical'!$B1123&amp;" "&amp;'2025 Decline Rates Vertical'!$C1123</f>
        <v>46 13</v>
      </c>
      <c r="B1123" s="45">
        <v>46</v>
      </c>
      <c r="C1123" s="46">
        <v>13</v>
      </c>
      <c r="D1123" s="47">
        <v>0.4</v>
      </c>
      <c r="F1123" s="37" t="str">
        <f>'2025 Decline Rates Vertical'!$G1123&amp;" "&amp;'2025 Decline Rates Vertical'!$H1123</f>
        <v>29 95</v>
      </c>
      <c r="G1123" s="45">
        <v>29</v>
      </c>
      <c r="H1123" s="47">
        <v>95</v>
      </c>
      <c r="I1123" s="47">
        <v>0.26</v>
      </c>
      <c r="J1123" s="48"/>
      <c r="K1123" s="45" t="str">
        <f>Table13[[#This Row],[JUR]]&amp;" "&amp;Table13[[#This Row],[FORMATION]]</f>
        <v>29 95</v>
      </c>
      <c r="L1123" s="45">
        <v>29</v>
      </c>
      <c r="M1123" s="47">
        <v>95</v>
      </c>
      <c r="N1123" s="47">
        <v>0.09</v>
      </c>
    </row>
    <row r="1124" spans="1:14">
      <c r="A1124" s="34" t="str">
        <f>'2025 Decline Rates Vertical'!$B1124&amp;" "&amp;'2025 Decline Rates Vertical'!$C1124</f>
        <v>46 14</v>
      </c>
      <c r="B1124" s="49">
        <v>46</v>
      </c>
      <c r="C1124" s="50">
        <v>14</v>
      </c>
      <c r="D1124" s="51">
        <v>0.31</v>
      </c>
      <c r="F1124" s="37" t="str">
        <f>'2025 Decline Rates Vertical'!$G1124&amp;" "&amp;'2025 Decline Rates Vertical'!$H1124</f>
        <v>30 95</v>
      </c>
      <c r="G1124" s="49">
        <v>30</v>
      </c>
      <c r="H1124" s="51">
        <v>95</v>
      </c>
      <c r="I1124" s="51">
        <v>0.26</v>
      </c>
      <c r="J1124" s="44"/>
      <c r="K1124" s="49" t="str">
        <f>Table13[[#This Row],[JUR]]&amp;" "&amp;Table13[[#This Row],[FORMATION]]</f>
        <v>30 95</v>
      </c>
      <c r="L1124" s="49">
        <v>30</v>
      </c>
      <c r="M1124" s="51">
        <v>95</v>
      </c>
      <c r="N1124" s="51">
        <v>0.09</v>
      </c>
    </row>
    <row r="1125" spans="1:14">
      <c r="A1125" s="34" t="str">
        <f>'2025 Decline Rates Vertical'!$B1125&amp;" "&amp;'2025 Decline Rates Vertical'!$C1125</f>
        <v>46 15</v>
      </c>
      <c r="B1125" s="45">
        <v>46</v>
      </c>
      <c r="C1125" s="46">
        <v>15</v>
      </c>
      <c r="D1125" s="47">
        <v>0.34</v>
      </c>
      <c r="F1125" s="37" t="str">
        <f>'2025 Decline Rates Vertical'!$G1125&amp;" "&amp;'2025 Decline Rates Vertical'!$H1125</f>
        <v>31 95</v>
      </c>
      <c r="G1125" s="45">
        <v>31</v>
      </c>
      <c r="H1125" s="47">
        <v>95</v>
      </c>
      <c r="I1125" s="47">
        <v>0.26</v>
      </c>
      <c r="J1125" s="48"/>
      <c r="K1125" s="45" t="str">
        <f>Table13[[#This Row],[JUR]]&amp;" "&amp;Table13[[#This Row],[FORMATION]]</f>
        <v>31 95</v>
      </c>
      <c r="L1125" s="45">
        <v>31</v>
      </c>
      <c r="M1125" s="47">
        <v>95</v>
      </c>
      <c r="N1125" s="47">
        <v>0.09</v>
      </c>
    </row>
    <row r="1126" spans="1:14">
      <c r="A1126" s="34" t="str">
        <f>'2025 Decline Rates Vertical'!$B1126&amp;" "&amp;'2025 Decline Rates Vertical'!$C1126</f>
        <v>46 18</v>
      </c>
      <c r="B1126" s="49">
        <v>46</v>
      </c>
      <c r="C1126" s="50">
        <v>18</v>
      </c>
      <c r="D1126" s="51">
        <v>0.36</v>
      </c>
      <c r="F1126" s="37" t="str">
        <f>'2025 Decline Rates Vertical'!$G1126&amp;" "&amp;'2025 Decline Rates Vertical'!$H1126</f>
        <v>32 95</v>
      </c>
      <c r="G1126" s="49">
        <v>32</v>
      </c>
      <c r="H1126" s="51">
        <v>95</v>
      </c>
      <c r="I1126" s="51">
        <v>0.26</v>
      </c>
      <c r="J1126" s="44"/>
      <c r="K1126" s="49" t="str">
        <f>Table13[[#This Row],[JUR]]&amp;" "&amp;Table13[[#This Row],[FORMATION]]</f>
        <v>32 95</v>
      </c>
      <c r="L1126" s="49">
        <v>32</v>
      </c>
      <c r="M1126" s="51">
        <v>95</v>
      </c>
      <c r="N1126" s="51">
        <v>0.09</v>
      </c>
    </row>
    <row r="1127" spans="1:14">
      <c r="A1127" s="34" t="str">
        <f>'2025 Decline Rates Vertical'!$B1127&amp;" "&amp;'2025 Decline Rates Vertical'!$C1127</f>
        <v>46 21</v>
      </c>
      <c r="B1127" s="45">
        <v>46</v>
      </c>
      <c r="C1127" s="46">
        <v>21</v>
      </c>
      <c r="D1127" s="47">
        <v>0.31</v>
      </c>
      <c r="F1127" s="37" t="str">
        <f>'2025 Decline Rates Vertical'!$G1127&amp;" "&amp;'2025 Decline Rates Vertical'!$H1127</f>
        <v>33 95</v>
      </c>
      <c r="G1127" s="45">
        <v>33</v>
      </c>
      <c r="H1127" s="47">
        <v>95</v>
      </c>
      <c r="I1127" s="47">
        <v>0.26</v>
      </c>
      <c r="J1127" s="48"/>
      <c r="K1127" s="45" t="str">
        <f>Table13[[#This Row],[JUR]]&amp;" "&amp;Table13[[#This Row],[FORMATION]]</f>
        <v>33 95</v>
      </c>
      <c r="L1127" s="45">
        <v>33</v>
      </c>
      <c r="M1127" s="47">
        <v>95</v>
      </c>
      <c r="N1127" s="47">
        <v>0.09</v>
      </c>
    </row>
    <row r="1128" spans="1:14">
      <c r="A1128" s="34" t="str">
        <f>'2025 Decline Rates Vertical'!$B1128&amp;" "&amp;'2025 Decline Rates Vertical'!$C1128</f>
        <v>46 28</v>
      </c>
      <c r="B1128" s="49">
        <v>46</v>
      </c>
      <c r="C1128" s="50">
        <v>28</v>
      </c>
      <c r="D1128" s="51">
        <v>0.34</v>
      </c>
      <c r="F1128" s="37" t="str">
        <f>'2025 Decline Rates Vertical'!$G1128&amp;" "&amp;'2025 Decline Rates Vertical'!$H1128</f>
        <v>34 95</v>
      </c>
      <c r="G1128" s="49">
        <v>34</v>
      </c>
      <c r="H1128" s="51">
        <v>95</v>
      </c>
      <c r="I1128" s="51">
        <v>0.26</v>
      </c>
      <c r="J1128" s="44"/>
      <c r="K1128" s="49" t="str">
        <f>Table13[[#This Row],[JUR]]&amp;" "&amp;Table13[[#This Row],[FORMATION]]</f>
        <v>34 95</v>
      </c>
      <c r="L1128" s="49">
        <v>34</v>
      </c>
      <c r="M1128" s="51">
        <v>95</v>
      </c>
      <c r="N1128" s="51">
        <v>0.09</v>
      </c>
    </row>
    <row r="1129" spans="1:14">
      <c r="A1129" s="34" t="str">
        <f>'2025 Decline Rates Vertical'!$B1129&amp;" "&amp;'2025 Decline Rates Vertical'!$C1129</f>
        <v>46 29</v>
      </c>
      <c r="B1129" s="45">
        <v>46</v>
      </c>
      <c r="C1129" s="46">
        <v>29</v>
      </c>
      <c r="D1129" s="47">
        <v>0.28000000000000003</v>
      </c>
      <c r="F1129" s="37" t="str">
        <f>'2025 Decline Rates Vertical'!$G1129&amp;" "&amp;'2025 Decline Rates Vertical'!$H1129</f>
        <v>35 95</v>
      </c>
      <c r="G1129" s="45">
        <v>35</v>
      </c>
      <c r="H1129" s="47">
        <v>95</v>
      </c>
      <c r="I1129" s="47">
        <v>0.26</v>
      </c>
      <c r="J1129" s="48"/>
      <c r="K1129" s="45" t="str">
        <f>Table13[[#This Row],[JUR]]&amp;" "&amp;Table13[[#This Row],[FORMATION]]</f>
        <v>35 95</v>
      </c>
      <c r="L1129" s="45">
        <v>35</v>
      </c>
      <c r="M1129" s="47">
        <v>95</v>
      </c>
      <c r="N1129" s="47">
        <v>0.09</v>
      </c>
    </row>
    <row r="1130" spans="1:14">
      <c r="A1130" s="34" t="str">
        <f>'2025 Decline Rates Vertical'!$B1130&amp;" "&amp;'2025 Decline Rates Vertical'!$C1130</f>
        <v>46 33</v>
      </c>
      <c r="B1130" s="49">
        <v>46</v>
      </c>
      <c r="C1130" s="50">
        <v>33</v>
      </c>
      <c r="D1130" s="51">
        <v>0.34</v>
      </c>
      <c r="F1130" s="37" t="str">
        <f>'2025 Decline Rates Vertical'!$G1130&amp;" "&amp;'2025 Decline Rates Vertical'!$H1130</f>
        <v>36 95</v>
      </c>
      <c r="G1130" s="49">
        <v>36</v>
      </c>
      <c r="H1130" s="51">
        <v>95</v>
      </c>
      <c r="I1130" s="51">
        <v>0.26</v>
      </c>
      <c r="J1130" s="44"/>
      <c r="K1130" s="49" t="str">
        <f>Table13[[#This Row],[JUR]]&amp;" "&amp;Table13[[#This Row],[FORMATION]]</f>
        <v>36 95</v>
      </c>
      <c r="L1130" s="49">
        <v>36</v>
      </c>
      <c r="M1130" s="51">
        <v>95</v>
      </c>
      <c r="N1130" s="51">
        <v>0.09</v>
      </c>
    </row>
    <row r="1131" spans="1:14">
      <c r="A1131" s="34" t="str">
        <f>'2025 Decline Rates Vertical'!$B1131&amp;" "&amp;'2025 Decline Rates Vertical'!$C1131</f>
        <v>46 34</v>
      </c>
      <c r="B1131" s="45">
        <v>46</v>
      </c>
      <c r="C1131" s="46">
        <v>34</v>
      </c>
      <c r="D1131" s="47">
        <v>0.42</v>
      </c>
      <c r="F1131" s="37" t="str">
        <f>'2025 Decline Rates Vertical'!$G1131&amp;" "&amp;'2025 Decline Rates Vertical'!$H1131</f>
        <v>37 95</v>
      </c>
      <c r="G1131" s="45">
        <v>37</v>
      </c>
      <c r="H1131" s="47">
        <v>95</v>
      </c>
      <c r="I1131" s="47">
        <v>0.26</v>
      </c>
      <c r="J1131" s="48"/>
      <c r="K1131" s="45" t="str">
        <f>Table13[[#This Row],[JUR]]&amp;" "&amp;Table13[[#This Row],[FORMATION]]</f>
        <v>37 95</v>
      </c>
      <c r="L1131" s="45">
        <v>37</v>
      </c>
      <c r="M1131" s="47">
        <v>95</v>
      </c>
      <c r="N1131" s="47">
        <v>0.09</v>
      </c>
    </row>
    <row r="1132" spans="1:14">
      <c r="A1132" s="34" t="str">
        <f>'2025 Decline Rates Vertical'!$B1132&amp;" "&amp;'2025 Decline Rates Vertical'!$C1132</f>
        <v>46 37</v>
      </c>
      <c r="B1132" s="49">
        <v>46</v>
      </c>
      <c r="C1132" s="50">
        <v>37</v>
      </c>
      <c r="D1132" s="51">
        <v>0.49</v>
      </c>
      <c r="F1132" s="37" t="str">
        <f>'2025 Decline Rates Vertical'!$G1132&amp;" "&amp;'2025 Decline Rates Vertical'!$H1132</f>
        <v>38 95</v>
      </c>
      <c r="G1132" s="49">
        <v>38</v>
      </c>
      <c r="H1132" s="51">
        <v>95</v>
      </c>
      <c r="I1132" s="51">
        <v>0.26</v>
      </c>
      <c r="J1132" s="44"/>
      <c r="K1132" s="49" t="str">
        <f>Table13[[#This Row],[JUR]]&amp;" "&amp;Table13[[#This Row],[FORMATION]]</f>
        <v>38 95</v>
      </c>
      <c r="L1132" s="49">
        <v>38</v>
      </c>
      <c r="M1132" s="51">
        <v>95</v>
      </c>
      <c r="N1132" s="51">
        <v>0.09</v>
      </c>
    </row>
    <row r="1133" spans="1:14">
      <c r="A1133" s="34" t="str">
        <f>'2025 Decline Rates Vertical'!$B1133&amp;" "&amp;'2025 Decline Rates Vertical'!$C1133</f>
        <v>46 38</v>
      </c>
      <c r="B1133" s="45">
        <v>46</v>
      </c>
      <c r="C1133" s="46">
        <v>38</v>
      </c>
      <c r="D1133" s="47">
        <v>0.38</v>
      </c>
      <c r="F1133" s="37" t="str">
        <f>'2025 Decline Rates Vertical'!$G1133&amp;" "&amp;'2025 Decline Rates Vertical'!$H1133</f>
        <v>39 95</v>
      </c>
      <c r="G1133" s="45">
        <v>39</v>
      </c>
      <c r="H1133" s="47">
        <v>95</v>
      </c>
      <c r="I1133" s="47">
        <v>0.26</v>
      </c>
      <c r="J1133" s="48"/>
      <c r="K1133" s="45" t="str">
        <f>Table13[[#This Row],[JUR]]&amp;" "&amp;Table13[[#This Row],[FORMATION]]</f>
        <v>39 95</v>
      </c>
      <c r="L1133" s="45">
        <v>39</v>
      </c>
      <c r="M1133" s="47">
        <v>95</v>
      </c>
      <c r="N1133" s="47">
        <v>0.09</v>
      </c>
    </row>
    <row r="1134" spans="1:14">
      <c r="A1134" s="34" t="str">
        <f>'2025 Decline Rates Vertical'!$B1134&amp;" "&amp;'2025 Decline Rates Vertical'!$C1134</f>
        <v>46 40</v>
      </c>
      <c r="B1134" s="49">
        <v>46</v>
      </c>
      <c r="C1134" s="50">
        <v>40</v>
      </c>
      <c r="D1134" s="51">
        <v>0.46</v>
      </c>
      <c r="F1134" s="37" t="str">
        <f>'2025 Decline Rates Vertical'!$G1134&amp;" "&amp;'2025 Decline Rates Vertical'!$H1134</f>
        <v>40 95</v>
      </c>
      <c r="G1134" s="49">
        <v>40</v>
      </c>
      <c r="H1134" s="51">
        <v>95</v>
      </c>
      <c r="I1134" s="51">
        <v>0.26</v>
      </c>
      <c r="J1134" s="44"/>
      <c r="K1134" s="49" t="str">
        <f>Table13[[#This Row],[JUR]]&amp;" "&amp;Table13[[#This Row],[FORMATION]]</f>
        <v>40 95</v>
      </c>
      <c r="L1134" s="49">
        <v>40</v>
      </c>
      <c r="M1134" s="51">
        <v>95</v>
      </c>
      <c r="N1134" s="51">
        <v>0.09</v>
      </c>
    </row>
    <row r="1135" spans="1:14">
      <c r="A1135" s="34" t="str">
        <f>'2025 Decline Rates Vertical'!$B1135&amp;" "&amp;'2025 Decline Rates Vertical'!$C1135</f>
        <v>46 50</v>
      </c>
      <c r="B1135" s="45">
        <v>46</v>
      </c>
      <c r="C1135" s="46">
        <v>50</v>
      </c>
      <c r="D1135" s="47">
        <v>0.28000000000000003</v>
      </c>
      <c r="F1135" s="37" t="str">
        <f>'2025 Decline Rates Vertical'!$G1135&amp;" "&amp;'2025 Decline Rates Vertical'!$H1135</f>
        <v>41 95</v>
      </c>
      <c r="G1135" s="45">
        <v>41</v>
      </c>
      <c r="H1135" s="47">
        <v>95</v>
      </c>
      <c r="I1135" s="47">
        <v>0.26</v>
      </c>
      <c r="J1135" s="48"/>
      <c r="K1135" s="45" t="str">
        <f>Table13[[#This Row],[JUR]]&amp;" "&amp;Table13[[#This Row],[FORMATION]]</f>
        <v>41 95</v>
      </c>
      <c r="L1135" s="45">
        <v>41</v>
      </c>
      <c r="M1135" s="47">
        <v>95</v>
      </c>
      <c r="N1135" s="47">
        <v>0.09</v>
      </c>
    </row>
    <row r="1136" spans="1:14">
      <c r="A1136" s="34" t="str">
        <f>'2025 Decline Rates Vertical'!$B1136&amp;" "&amp;'2025 Decline Rates Vertical'!$C1136</f>
        <v>46 57</v>
      </c>
      <c r="B1136" s="49">
        <v>46</v>
      </c>
      <c r="C1136" s="50">
        <v>57</v>
      </c>
      <c r="D1136" s="51">
        <v>0.39</v>
      </c>
      <c r="F1136" s="37" t="str">
        <f>'2025 Decline Rates Vertical'!$G1136&amp;" "&amp;'2025 Decline Rates Vertical'!$H1136</f>
        <v>42 95</v>
      </c>
      <c r="G1136" s="49">
        <v>42</v>
      </c>
      <c r="H1136" s="51">
        <v>95</v>
      </c>
      <c r="I1136" s="51">
        <v>0.26</v>
      </c>
      <c r="J1136" s="44"/>
      <c r="K1136" s="49" t="str">
        <f>Table13[[#This Row],[JUR]]&amp;" "&amp;Table13[[#This Row],[FORMATION]]</f>
        <v>42 95</v>
      </c>
      <c r="L1136" s="49">
        <v>42</v>
      </c>
      <c r="M1136" s="51">
        <v>95</v>
      </c>
      <c r="N1136" s="51">
        <v>0.09</v>
      </c>
    </row>
    <row r="1137" spans="1:14">
      <c r="A1137" s="34" t="str">
        <f>'2025 Decline Rates Vertical'!$B1137&amp;" "&amp;'2025 Decline Rates Vertical'!$C1137</f>
        <v>46 58</v>
      </c>
      <c r="B1137" s="45">
        <v>46</v>
      </c>
      <c r="C1137" s="46">
        <v>58</v>
      </c>
      <c r="D1137" s="47">
        <v>0.35</v>
      </c>
      <c r="F1137" s="37" t="str">
        <f>'2025 Decline Rates Vertical'!$G1137&amp;" "&amp;'2025 Decline Rates Vertical'!$H1137</f>
        <v>43 95</v>
      </c>
      <c r="G1137" s="45">
        <v>43</v>
      </c>
      <c r="H1137" s="47">
        <v>95</v>
      </c>
      <c r="I1137" s="47">
        <v>0.26</v>
      </c>
      <c r="J1137" s="48"/>
      <c r="K1137" s="45" t="str">
        <f>Table13[[#This Row],[JUR]]&amp;" "&amp;Table13[[#This Row],[FORMATION]]</f>
        <v>43 95</v>
      </c>
      <c r="L1137" s="45">
        <v>43</v>
      </c>
      <c r="M1137" s="47">
        <v>95</v>
      </c>
      <c r="N1137" s="47">
        <v>0.09</v>
      </c>
    </row>
    <row r="1138" spans="1:14">
      <c r="A1138" s="34" t="str">
        <f>'2025 Decline Rates Vertical'!$B1138&amp;" "&amp;'2025 Decline Rates Vertical'!$C1138</f>
        <v>46 59</v>
      </c>
      <c r="B1138" s="49">
        <v>46</v>
      </c>
      <c r="C1138" s="50">
        <v>59</v>
      </c>
      <c r="D1138" s="51">
        <v>0.39</v>
      </c>
      <c r="F1138" s="37" t="str">
        <f>'2025 Decline Rates Vertical'!$G1138&amp;" "&amp;'2025 Decline Rates Vertical'!$H1138</f>
        <v>44 95</v>
      </c>
      <c r="G1138" s="49">
        <v>44</v>
      </c>
      <c r="H1138" s="51">
        <v>95</v>
      </c>
      <c r="I1138" s="51">
        <v>0.26</v>
      </c>
      <c r="J1138" s="44"/>
      <c r="K1138" s="49" t="str">
        <f>Table13[[#This Row],[JUR]]&amp;" "&amp;Table13[[#This Row],[FORMATION]]</f>
        <v>44 95</v>
      </c>
      <c r="L1138" s="49">
        <v>44</v>
      </c>
      <c r="M1138" s="51">
        <v>95</v>
      </c>
      <c r="N1138" s="51">
        <v>0.09</v>
      </c>
    </row>
    <row r="1139" spans="1:14">
      <c r="A1139" s="34" t="str">
        <f>'2025 Decline Rates Vertical'!$B1139&amp;" "&amp;'2025 Decline Rates Vertical'!$C1139</f>
        <v>46 60</v>
      </c>
      <c r="B1139" s="45">
        <v>46</v>
      </c>
      <c r="C1139" s="46">
        <v>60</v>
      </c>
      <c r="D1139" s="47">
        <v>0.39</v>
      </c>
      <c r="F1139" s="37" t="str">
        <f>'2025 Decline Rates Vertical'!$G1139&amp;" "&amp;'2025 Decline Rates Vertical'!$H1139</f>
        <v>45 95</v>
      </c>
      <c r="G1139" s="45">
        <v>45</v>
      </c>
      <c r="H1139" s="47">
        <v>95</v>
      </c>
      <c r="I1139" s="47">
        <v>0.26</v>
      </c>
      <c r="J1139" s="48"/>
      <c r="K1139" s="45" t="str">
        <f>Table13[[#This Row],[JUR]]&amp;" "&amp;Table13[[#This Row],[FORMATION]]</f>
        <v>45 95</v>
      </c>
      <c r="L1139" s="45">
        <v>45</v>
      </c>
      <c r="M1139" s="47">
        <v>95</v>
      </c>
      <c r="N1139" s="47">
        <v>0.09</v>
      </c>
    </row>
    <row r="1140" spans="1:14">
      <c r="A1140" s="34" t="str">
        <f>'2025 Decline Rates Vertical'!$B1140&amp;" "&amp;'2025 Decline Rates Vertical'!$C1140</f>
        <v>46 61</v>
      </c>
      <c r="B1140" s="49">
        <v>46</v>
      </c>
      <c r="C1140" s="50">
        <v>61</v>
      </c>
      <c r="D1140" s="51">
        <v>0.35</v>
      </c>
      <c r="F1140" s="37" t="str">
        <f>'2025 Decline Rates Vertical'!$G1140&amp;" "&amp;'2025 Decline Rates Vertical'!$H1140</f>
        <v>46 95</v>
      </c>
      <c r="G1140" s="49">
        <v>46</v>
      </c>
      <c r="H1140" s="51">
        <v>95</v>
      </c>
      <c r="I1140" s="51">
        <v>0.26</v>
      </c>
      <c r="J1140" s="44"/>
      <c r="K1140" s="49" t="str">
        <f>Table13[[#This Row],[JUR]]&amp;" "&amp;Table13[[#This Row],[FORMATION]]</f>
        <v>46 95</v>
      </c>
      <c r="L1140" s="49">
        <v>46</v>
      </c>
      <c r="M1140" s="51">
        <v>95</v>
      </c>
      <c r="N1140" s="51">
        <v>0.09</v>
      </c>
    </row>
    <row r="1141" spans="1:14">
      <c r="A1141" s="34" t="str">
        <f>'2025 Decline Rates Vertical'!$B1141&amp;" "&amp;'2025 Decline Rates Vertical'!$C1141</f>
        <v>46 62</v>
      </c>
      <c r="B1141" s="45">
        <v>46</v>
      </c>
      <c r="C1141" s="46">
        <v>62</v>
      </c>
      <c r="D1141" s="47">
        <v>0.28000000000000003</v>
      </c>
      <c r="F1141" s="37" t="str">
        <f>'2025 Decline Rates Vertical'!$G1141&amp;" "&amp;'2025 Decline Rates Vertical'!$H1141</f>
        <v>47 95</v>
      </c>
      <c r="G1141" s="45">
        <v>47</v>
      </c>
      <c r="H1141" s="47">
        <v>95</v>
      </c>
      <c r="I1141" s="47">
        <v>0.26</v>
      </c>
      <c r="J1141" s="48"/>
      <c r="K1141" s="45" t="str">
        <f>Table13[[#This Row],[JUR]]&amp;" "&amp;Table13[[#This Row],[FORMATION]]</f>
        <v>47 95</v>
      </c>
      <c r="L1141" s="45">
        <v>47</v>
      </c>
      <c r="M1141" s="47">
        <v>95</v>
      </c>
      <c r="N1141" s="47">
        <v>0.09</v>
      </c>
    </row>
    <row r="1142" spans="1:14">
      <c r="A1142" s="34" t="str">
        <f>'2025 Decline Rates Vertical'!$B1142&amp;" "&amp;'2025 Decline Rates Vertical'!$C1142</f>
        <v>46 63</v>
      </c>
      <c r="B1142" s="49">
        <v>46</v>
      </c>
      <c r="C1142" s="50">
        <v>63</v>
      </c>
      <c r="D1142" s="51">
        <v>0.3</v>
      </c>
      <c r="F1142" s="37" t="str">
        <f>'2025 Decline Rates Vertical'!$G1142&amp;" "&amp;'2025 Decline Rates Vertical'!$H1142</f>
        <v>48 95</v>
      </c>
      <c r="G1142" s="49">
        <v>48</v>
      </c>
      <c r="H1142" s="51">
        <v>95</v>
      </c>
      <c r="I1142" s="51">
        <v>0.26</v>
      </c>
      <c r="J1142" s="44"/>
      <c r="K1142" s="49" t="str">
        <f>Table13[[#This Row],[JUR]]&amp;" "&amp;Table13[[#This Row],[FORMATION]]</f>
        <v>48 95</v>
      </c>
      <c r="L1142" s="49">
        <v>48</v>
      </c>
      <c r="M1142" s="51">
        <v>95</v>
      </c>
      <c r="N1142" s="51">
        <v>0.09</v>
      </c>
    </row>
    <row r="1143" spans="1:14">
      <c r="A1143" s="34" t="str">
        <f>'2025 Decline Rates Vertical'!$B1143&amp;" "&amp;'2025 Decline Rates Vertical'!$C1143</f>
        <v>46 64</v>
      </c>
      <c r="B1143" s="45">
        <v>46</v>
      </c>
      <c r="C1143" s="46">
        <v>64</v>
      </c>
      <c r="D1143" s="47">
        <v>0.28000000000000003</v>
      </c>
      <c r="F1143" s="37" t="str">
        <f>'2025 Decline Rates Vertical'!$G1143&amp;" "&amp;'2025 Decline Rates Vertical'!$H1143</f>
        <v>49 95</v>
      </c>
      <c r="G1143" s="45">
        <v>49</v>
      </c>
      <c r="H1143" s="47">
        <v>95</v>
      </c>
      <c r="I1143" s="47">
        <v>0.26</v>
      </c>
      <c r="J1143" s="48"/>
      <c r="K1143" s="45" t="str">
        <f>Table13[[#This Row],[JUR]]&amp;" "&amp;Table13[[#This Row],[FORMATION]]</f>
        <v>49 95</v>
      </c>
      <c r="L1143" s="45">
        <v>49</v>
      </c>
      <c r="M1143" s="47">
        <v>95</v>
      </c>
      <c r="N1143" s="47">
        <v>0.09</v>
      </c>
    </row>
    <row r="1144" spans="1:14">
      <c r="A1144" s="34" t="str">
        <f>'2025 Decline Rates Vertical'!$B1144&amp;" "&amp;'2025 Decline Rates Vertical'!$C1144</f>
        <v>46 65</v>
      </c>
      <c r="B1144" s="49">
        <v>46</v>
      </c>
      <c r="C1144" s="50">
        <v>65</v>
      </c>
      <c r="D1144" s="51">
        <v>0.37</v>
      </c>
      <c r="F1144" s="37" t="str">
        <f>'2025 Decline Rates Vertical'!$G1144&amp;" "&amp;'2025 Decline Rates Vertical'!$H1144</f>
        <v>50 95</v>
      </c>
      <c r="G1144" s="49">
        <v>50</v>
      </c>
      <c r="H1144" s="51">
        <v>95</v>
      </c>
      <c r="I1144" s="51">
        <v>0.26</v>
      </c>
      <c r="J1144" s="44"/>
      <c r="K1144" s="49" t="str">
        <f>Table13[[#This Row],[JUR]]&amp;" "&amp;Table13[[#This Row],[FORMATION]]</f>
        <v>50 95</v>
      </c>
      <c r="L1144" s="49">
        <v>50</v>
      </c>
      <c r="M1144" s="51">
        <v>95</v>
      </c>
      <c r="N1144" s="51">
        <v>0.09</v>
      </c>
    </row>
    <row r="1145" spans="1:14">
      <c r="A1145" s="34" t="str">
        <f>'2025 Decline Rates Vertical'!$B1145&amp;" "&amp;'2025 Decline Rates Vertical'!$C1145</f>
        <v>46 66</v>
      </c>
      <c r="B1145" s="45">
        <v>46</v>
      </c>
      <c r="C1145" s="46">
        <v>66</v>
      </c>
      <c r="D1145" s="47">
        <v>0.28999999999999998</v>
      </c>
      <c r="F1145" s="37" t="str">
        <f>'2025 Decline Rates Vertical'!$G1145&amp;" "&amp;'2025 Decline Rates Vertical'!$H1145</f>
        <v>51 95</v>
      </c>
      <c r="G1145" s="45">
        <v>51</v>
      </c>
      <c r="H1145" s="47">
        <v>95</v>
      </c>
      <c r="I1145" s="47">
        <v>0.26</v>
      </c>
      <c r="J1145" s="48"/>
      <c r="K1145" s="45" t="str">
        <f>Table13[[#This Row],[JUR]]&amp;" "&amp;Table13[[#This Row],[FORMATION]]</f>
        <v>51 95</v>
      </c>
      <c r="L1145" s="45">
        <v>51</v>
      </c>
      <c r="M1145" s="47">
        <v>95</v>
      </c>
      <c r="N1145" s="47">
        <v>0.09</v>
      </c>
    </row>
    <row r="1146" spans="1:14">
      <c r="A1146" s="34" t="str">
        <f>'2025 Decline Rates Vertical'!$B1146&amp;" "&amp;'2025 Decline Rates Vertical'!$C1146</f>
        <v>46 67</v>
      </c>
      <c r="B1146" s="49">
        <v>46</v>
      </c>
      <c r="C1146" s="50">
        <v>67</v>
      </c>
      <c r="D1146" s="51">
        <v>0.38</v>
      </c>
      <c r="F1146" s="37" t="str">
        <f>'2025 Decline Rates Vertical'!$G1146&amp;" "&amp;'2025 Decline Rates Vertical'!$H1146</f>
        <v>52 95</v>
      </c>
      <c r="G1146" s="49">
        <v>52</v>
      </c>
      <c r="H1146" s="51">
        <v>95</v>
      </c>
      <c r="I1146" s="51">
        <v>0.26</v>
      </c>
      <c r="J1146" s="44"/>
      <c r="K1146" s="49" t="str">
        <f>Table13[[#This Row],[JUR]]&amp;" "&amp;Table13[[#This Row],[FORMATION]]</f>
        <v>52 95</v>
      </c>
      <c r="L1146" s="49">
        <v>52</v>
      </c>
      <c r="M1146" s="51">
        <v>95</v>
      </c>
      <c r="N1146" s="51">
        <v>0.09</v>
      </c>
    </row>
    <row r="1147" spans="1:14">
      <c r="A1147" s="34" t="str">
        <f>'2025 Decline Rates Vertical'!$B1147&amp;" "&amp;'2025 Decline Rates Vertical'!$C1147</f>
        <v>46 68</v>
      </c>
      <c r="B1147" s="45">
        <v>46</v>
      </c>
      <c r="C1147" s="46">
        <v>68</v>
      </c>
      <c r="D1147" s="47">
        <v>0.3</v>
      </c>
      <c r="F1147" s="37" t="str">
        <f>'2025 Decline Rates Vertical'!$G1147&amp;" "&amp;'2025 Decline Rates Vertical'!$H1147</f>
        <v>53 95</v>
      </c>
      <c r="G1147" s="45">
        <v>53</v>
      </c>
      <c r="H1147" s="47">
        <v>95</v>
      </c>
      <c r="I1147" s="47">
        <v>0.26</v>
      </c>
      <c r="J1147" s="48"/>
      <c r="K1147" s="45" t="str">
        <f>Table13[[#This Row],[JUR]]&amp;" "&amp;Table13[[#This Row],[FORMATION]]</f>
        <v>53 95</v>
      </c>
      <c r="L1147" s="45">
        <v>53</v>
      </c>
      <c r="M1147" s="47">
        <v>95</v>
      </c>
      <c r="N1147" s="47">
        <v>0.09</v>
      </c>
    </row>
    <row r="1148" spans="1:14">
      <c r="A1148" s="34" t="str">
        <f>'2025 Decline Rates Vertical'!$B1148&amp;" "&amp;'2025 Decline Rates Vertical'!$C1148</f>
        <v>46 69</v>
      </c>
      <c r="B1148" s="49">
        <v>46</v>
      </c>
      <c r="C1148" s="50">
        <v>69</v>
      </c>
      <c r="D1148" s="51">
        <v>0.42</v>
      </c>
      <c r="F1148" s="37" t="str">
        <f>'2025 Decline Rates Vertical'!$G1148&amp;" "&amp;'2025 Decline Rates Vertical'!$H1148</f>
        <v>54 95</v>
      </c>
      <c r="G1148" s="49">
        <v>54</v>
      </c>
      <c r="H1148" s="51">
        <v>95</v>
      </c>
      <c r="I1148" s="51">
        <v>0.26</v>
      </c>
      <c r="J1148" s="44"/>
      <c r="K1148" s="49" t="str">
        <f>Table13[[#This Row],[JUR]]&amp;" "&amp;Table13[[#This Row],[FORMATION]]</f>
        <v>54 95</v>
      </c>
      <c r="L1148" s="49">
        <v>54</v>
      </c>
      <c r="M1148" s="51">
        <v>95</v>
      </c>
      <c r="N1148" s="51">
        <v>0.09</v>
      </c>
    </row>
    <row r="1149" spans="1:14">
      <c r="A1149" s="34" t="str">
        <f>'2025 Decline Rates Vertical'!$B1149&amp;" "&amp;'2025 Decline Rates Vertical'!$C1149</f>
        <v>46 70</v>
      </c>
      <c r="B1149" s="45">
        <v>46</v>
      </c>
      <c r="C1149" s="46">
        <v>70</v>
      </c>
      <c r="D1149" s="47">
        <v>0.4</v>
      </c>
      <c r="F1149" s="37" t="str">
        <f>'2025 Decline Rates Vertical'!$G1149&amp;" "&amp;'2025 Decline Rates Vertical'!$H1149</f>
        <v>55 95</v>
      </c>
      <c r="G1149" s="45">
        <v>55</v>
      </c>
      <c r="H1149" s="47">
        <v>95</v>
      </c>
      <c r="I1149" s="47">
        <v>0.26</v>
      </c>
      <c r="J1149" s="48"/>
      <c r="K1149" s="45" t="str">
        <f>Table13[[#This Row],[JUR]]&amp;" "&amp;Table13[[#This Row],[FORMATION]]</f>
        <v>55 95</v>
      </c>
      <c r="L1149" s="45">
        <v>55</v>
      </c>
      <c r="M1149" s="47">
        <v>95</v>
      </c>
      <c r="N1149" s="47">
        <v>0.09</v>
      </c>
    </row>
    <row r="1150" spans="1:14">
      <c r="A1150" s="34" t="str">
        <f>'2025 Decline Rates Vertical'!$B1150&amp;" "&amp;'2025 Decline Rates Vertical'!$C1150</f>
        <v>46 71</v>
      </c>
      <c r="B1150" s="49">
        <v>46</v>
      </c>
      <c r="C1150" s="50">
        <v>71</v>
      </c>
      <c r="D1150" s="51">
        <v>0.24</v>
      </c>
      <c r="F1150" s="37" t="str">
        <f>'2025 Decline Rates Vertical'!$G1150&amp;" "&amp;'2025 Decline Rates Vertical'!$H1150</f>
        <v>1 96</v>
      </c>
      <c r="G1150" s="49">
        <v>1</v>
      </c>
      <c r="H1150" s="51">
        <v>96</v>
      </c>
      <c r="I1150" s="51">
        <v>0.27</v>
      </c>
      <c r="J1150" s="44"/>
      <c r="K1150" s="49" t="str">
        <f>Table13[[#This Row],[JUR]]&amp;" "&amp;Table13[[#This Row],[FORMATION]]</f>
        <v>1 96</v>
      </c>
      <c r="L1150" s="49">
        <v>1</v>
      </c>
      <c r="M1150" s="51">
        <v>96</v>
      </c>
      <c r="N1150" s="51">
        <v>0.08</v>
      </c>
    </row>
    <row r="1151" spans="1:14">
      <c r="A1151" s="34" t="str">
        <f>'2025 Decline Rates Vertical'!$B1151&amp;" "&amp;'2025 Decline Rates Vertical'!$C1151</f>
        <v>46 72</v>
      </c>
      <c r="B1151" s="45">
        <v>46</v>
      </c>
      <c r="C1151" s="46">
        <v>72</v>
      </c>
      <c r="D1151" s="47">
        <v>0.42</v>
      </c>
      <c r="F1151" s="37" t="str">
        <f>'2025 Decline Rates Vertical'!$G1151&amp;" "&amp;'2025 Decline Rates Vertical'!$H1151</f>
        <v>2 96</v>
      </c>
      <c r="G1151" s="45">
        <v>2</v>
      </c>
      <c r="H1151" s="47">
        <v>96</v>
      </c>
      <c r="I1151" s="47">
        <v>0.27</v>
      </c>
      <c r="J1151" s="48"/>
      <c r="K1151" s="45" t="str">
        <f>Table13[[#This Row],[JUR]]&amp;" "&amp;Table13[[#This Row],[FORMATION]]</f>
        <v>2 96</v>
      </c>
      <c r="L1151" s="45">
        <v>2</v>
      </c>
      <c r="M1151" s="47">
        <v>96</v>
      </c>
      <c r="N1151" s="47">
        <v>0.08</v>
      </c>
    </row>
    <row r="1152" spans="1:14">
      <c r="A1152" s="34" t="str">
        <f>'2025 Decline Rates Vertical'!$B1152&amp;" "&amp;'2025 Decline Rates Vertical'!$C1152</f>
        <v>46 73</v>
      </c>
      <c r="B1152" s="49">
        <v>46</v>
      </c>
      <c r="C1152" s="50">
        <v>73</v>
      </c>
      <c r="D1152" s="51">
        <v>0.38</v>
      </c>
      <c r="F1152" s="37" t="str">
        <f>'2025 Decline Rates Vertical'!$G1152&amp;" "&amp;'2025 Decline Rates Vertical'!$H1152</f>
        <v>3 96</v>
      </c>
      <c r="G1152" s="49">
        <v>3</v>
      </c>
      <c r="H1152" s="51">
        <v>96</v>
      </c>
      <c r="I1152" s="51">
        <v>0.27</v>
      </c>
      <c r="J1152" s="44"/>
      <c r="K1152" s="49" t="str">
        <f>Table13[[#This Row],[JUR]]&amp;" "&amp;Table13[[#This Row],[FORMATION]]</f>
        <v>3 96</v>
      </c>
      <c r="L1152" s="49">
        <v>3</v>
      </c>
      <c r="M1152" s="51">
        <v>96</v>
      </c>
      <c r="N1152" s="51">
        <v>0.08</v>
      </c>
    </row>
    <row r="1153" spans="1:14">
      <c r="A1153" s="34" t="str">
        <f>'2025 Decline Rates Vertical'!$B1153&amp;" "&amp;'2025 Decline Rates Vertical'!$C1153</f>
        <v>46 74</v>
      </c>
      <c r="B1153" s="45">
        <v>46</v>
      </c>
      <c r="C1153" s="46">
        <v>74</v>
      </c>
      <c r="D1153" s="47">
        <v>0.43</v>
      </c>
      <c r="F1153" s="37" t="str">
        <f>'2025 Decline Rates Vertical'!$G1153&amp;" "&amp;'2025 Decline Rates Vertical'!$H1153</f>
        <v>4 96</v>
      </c>
      <c r="G1153" s="45">
        <v>4</v>
      </c>
      <c r="H1153" s="47">
        <v>96</v>
      </c>
      <c r="I1153" s="47">
        <v>0.27</v>
      </c>
      <c r="J1153" s="48"/>
      <c r="K1153" s="45" t="str">
        <f>Table13[[#This Row],[JUR]]&amp;" "&amp;Table13[[#This Row],[FORMATION]]</f>
        <v>4 96</v>
      </c>
      <c r="L1153" s="45">
        <v>4</v>
      </c>
      <c r="M1153" s="47">
        <v>96</v>
      </c>
      <c r="N1153" s="47">
        <v>0.08</v>
      </c>
    </row>
    <row r="1154" spans="1:14">
      <c r="A1154" s="34" t="str">
        <f>'2025 Decline Rates Vertical'!$B1154&amp;" "&amp;'2025 Decline Rates Vertical'!$C1154</f>
        <v>46 75</v>
      </c>
      <c r="B1154" s="49">
        <v>46</v>
      </c>
      <c r="C1154" s="50">
        <v>75</v>
      </c>
      <c r="D1154" s="51">
        <v>0.6</v>
      </c>
      <c r="F1154" s="37" t="str">
        <f>'2025 Decline Rates Vertical'!$G1154&amp;" "&amp;'2025 Decline Rates Vertical'!$H1154</f>
        <v>5 96</v>
      </c>
      <c r="G1154" s="49">
        <v>5</v>
      </c>
      <c r="H1154" s="51">
        <v>96</v>
      </c>
      <c r="I1154" s="51">
        <v>0.27</v>
      </c>
      <c r="J1154" s="44"/>
      <c r="K1154" s="49" t="str">
        <f>Table13[[#This Row],[JUR]]&amp;" "&amp;Table13[[#This Row],[FORMATION]]</f>
        <v>5 96</v>
      </c>
      <c r="L1154" s="49">
        <v>5</v>
      </c>
      <c r="M1154" s="51">
        <v>96</v>
      </c>
      <c r="N1154" s="51">
        <v>0.08</v>
      </c>
    </row>
    <row r="1155" spans="1:14">
      <c r="A1155" s="34" t="str">
        <f>'2025 Decline Rates Vertical'!$B1155&amp;" "&amp;'2025 Decline Rates Vertical'!$C1155</f>
        <v>46 76</v>
      </c>
      <c r="B1155" s="45">
        <v>46</v>
      </c>
      <c r="C1155" s="46">
        <v>76</v>
      </c>
      <c r="D1155" s="47">
        <v>0.46</v>
      </c>
      <c r="F1155" s="37" t="str">
        <f>'2025 Decline Rates Vertical'!$G1155&amp;" "&amp;'2025 Decline Rates Vertical'!$H1155</f>
        <v>6 96</v>
      </c>
      <c r="G1155" s="45">
        <v>6</v>
      </c>
      <c r="H1155" s="47">
        <v>96</v>
      </c>
      <c r="I1155" s="47">
        <v>0.27</v>
      </c>
      <c r="J1155" s="48"/>
      <c r="K1155" s="45" t="str">
        <f>Table13[[#This Row],[JUR]]&amp;" "&amp;Table13[[#This Row],[FORMATION]]</f>
        <v>6 96</v>
      </c>
      <c r="L1155" s="45">
        <v>6</v>
      </c>
      <c r="M1155" s="47">
        <v>96</v>
      </c>
      <c r="N1155" s="47">
        <v>0.08</v>
      </c>
    </row>
    <row r="1156" spans="1:14">
      <c r="A1156" s="34" t="str">
        <f>'2025 Decline Rates Vertical'!$B1156&amp;" "&amp;'2025 Decline Rates Vertical'!$C1156</f>
        <v>46 77</v>
      </c>
      <c r="B1156" s="49">
        <v>46</v>
      </c>
      <c r="C1156" s="50">
        <v>77</v>
      </c>
      <c r="D1156" s="51">
        <v>0.35</v>
      </c>
      <c r="F1156" s="37" t="str">
        <f>'2025 Decline Rates Vertical'!$G1156&amp;" "&amp;'2025 Decline Rates Vertical'!$H1156</f>
        <v>7 96</v>
      </c>
      <c r="G1156" s="49">
        <v>7</v>
      </c>
      <c r="H1156" s="51">
        <v>96</v>
      </c>
      <c r="I1156" s="51">
        <v>0.27</v>
      </c>
      <c r="J1156" s="44"/>
      <c r="K1156" s="49" t="str">
        <f>Table13[[#This Row],[JUR]]&amp;" "&amp;Table13[[#This Row],[FORMATION]]</f>
        <v>7 96</v>
      </c>
      <c r="L1156" s="49">
        <v>7</v>
      </c>
      <c r="M1156" s="51">
        <v>96</v>
      </c>
      <c r="N1156" s="51">
        <v>0.08</v>
      </c>
    </row>
    <row r="1157" spans="1:14">
      <c r="A1157" s="34" t="str">
        <f>'2025 Decline Rates Vertical'!$B1157&amp;" "&amp;'2025 Decline Rates Vertical'!$C1157</f>
        <v>46 78</v>
      </c>
      <c r="B1157" s="45">
        <v>46</v>
      </c>
      <c r="C1157" s="46">
        <v>78</v>
      </c>
      <c r="D1157" s="47">
        <v>0.45</v>
      </c>
      <c r="F1157" s="37" t="str">
        <f>'2025 Decline Rates Vertical'!$G1157&amp;" "&amp;'2025 Decline Rates Vertical'!$H1157</f>
        <v>8 96</v>
      </c>
      <c r="G1157" s="45">
        <v>8</v>
      </c>
      <c r="H1157" s="47">
        <v>96</v>
      </c>
      <c r="I1157" s="47">
        <v>0.27</v>
      </c>
      <c r="J1157" s="48"/>
      <c r="K1157" s="45" t="str">
        <f>Table13[[#This Row],[JUR]]&amp;" "&amp;Table13[[#This Row],[FORMATION]]</f>
        <v>8 96</v>
      </c>
      <c r="L1157" s="45">
        <v>8</v>
      </c>
      <c r="M1157" s="47">
        <v>96</v>
      </c>
      <c r="N1157" s="47">
        <v>0.08</v>
      </c>
    </row>
    <row r="1158" spans="1:14">
      <c r="A1158" s="34" t="str">
        <f>'2025 Decline Rates Vertical'!$B1158&amp;" "&amp;'2025 Decline Rates Vertical'!$C1158</f>
        <v>46 79</v>
      </c>
      <c r="B1158" s="49">
        <v>46</v>
      </c>
      <c r="C1158" s="50">
        <v>79</v>
      </c>
      <c r="D1158" s="51">
        <v>0.44</v>
      </c>
      <c r="F1158" s="37" t="str">
        <f>'2025 Decline Rates Vertical'!$G1158&amp;" "&amp;'2025 Decline Rates Vertical'!$H1158</f>
        <v>9 96</v>
      </c>
      <c r="G1158" s="49">
        <v>9</v>
      </c>
      <c r="H1158" s="51">
        <v>96</v>
      </c>
      <c r="I1158" s="51">
        <v>0.27</v>
      </c>
      <c r="J1158" s="44"/>
      <c r="K1158" s="49" t="str">
        <f>Table13[[#This Row],[JUR]]&amp;" "&amp;Table13[[#This Row],[FORMATION]]</f>
        <v>9 96</v>
      </c>
      <c r="L1158" s="49">
        <v>9</v>
      </c>
      <c r="M1158" s="51">
        <v>96</v>
      </c>
      <c r="N1158" s="51">
        <v>0.08</v>
      </c>
    </row>
    <row r="1159" spans="1:14">
      <c r="A1159" s="34" t="str">
        <f>'2025 Decline Rates Vertical'!$B1159&amp;" "&amp;'2025 Decline Rates Vertical'!$C1159</f>
        <v>46 80</v>
      </c>
      <c r="B1159" s="45">
        <v>46</v>
      </c>
      <c r="C1159" s="46">
        <v>80</v>
      </c>
      <c r="D1159" s="47">
        <v>0.3</v>
      </c>
      <c r="F1159" s="37" t="str">
        <f>'2025 Decline Rates Vertical'!$G1159&amp;" "&amp;'2025 Decline Rates Vertical'!$H1159</f>
        <v>10 96</v>
      </c>
      <c r="G1159" s="45">
        <v>10</v>
      </c>
      <c r="H1159" s="47">
        <v>96</v>
      </c>
      <c r="I1159" s="47">
        <v>0.27</v>
      </c>
      <c r="J1159" s="48"/>
      <c r="K1159" s="45" t="str">
        <f>Table13[[#This Row],[JUR]]&amp;" "&amp;Table13[[#This Row],[FORMATION]]</f>
        <v>10 96</v>
      </c>
      <c r="L1159" s="45">
        <v>10</v>
      </c>
      <c r="M1159" s="47">
        <v>96</v>
      </c>
      <c r="N1159" s="47">
        <v>0.08</v>
      </c>
    </row>
    <row r="1160" spans="1:14">
      <c r="A1160" s="34" t="str">
        <f>'2025 Decline Rates Vertical'!$B1160&amp;" "&amp;'2025 Decline Rates Vertical'!$C1160</f>
        <v>46 81</v>
      </c>
      <c r="B1160" s="49">
        <v>46</v>
      </c>
      <c r="C1160" s="50">
        <v>81</v>
      </c>
      <c r="D1160" s="51">
        <v>0.39</v>
      </c>
      <c r="F1160" s="37" t="str">
        <f>'2025 Decline Rates Vertical'!$G1160&amp;" "&amp;'2025 Decline Rates Vertical'!$H1160</f>
        <v>11 96</v>
      </c>
      <c r="G1160" s="49">
        <v>11</v>
      </c>
      <c r="H1160" s="51">
        <v>96</v>
      </c>
      <c r="I1160" s="51">
        <v>0.27</v>
      </c>
      <c r="J1160" s="44"/>
      <c r="K1160" s="49" t="str">
        <f>Table13[[#This Row],[JUR]]&amp;" "&amp;Table13[[#This Row],[FORMATION]]</f>
        <v>11 96</v>
      </c>
      <c r="L1160" s="49">
        <v>11</v>
      </c>
      <c r="M1160" s="51">
        <v>96</v>
      </c>
      <c r="N1160" s="51">
        <v>0.08</v>
      </c>
    </row>
    <row r="1161" spans="1:14">
      <c r="A1161" s="34" t="str">
        <f>'2025 Decline Rates Vertical'!$B1161&amp;" "&amp;'2025 Decline Rates Vertical'!$C1161</f>
        <v>46 82</v>
      </c>
      <c r="B1161" s="45">
        <v>46</v>
      </c>
      <c r="C1161" s="46">
        <v>82</v>
      </c>
      <c r="D1161" s="47">
        <v>0.47</v>
      </c>
      <c r="F1161" s="37" t="str">
        <f>'2025 Decline Rates Vertical'!$G1161&amp;" "&amp;'2025 Decline Rates Vertical'!$H1161</f>
        <v>12 96</v>
      </c>
      <c r="G1161" s="45">
        <v>12</v>
      </c>
      <c r="H1161" s="47">
        <v>96</v>
      </c>
      <c r="I1161" s="47">
        <v>0.27</v>
      </c>
      <c r="J1161" s="48"/>
      <c r="K1161" s="45" t="str">
        <f>Table13[[#This Row],[JUR]]&amp;" "&amp;Table13[[#This Row],[FORMATION]]</f>
        <v>12 96</v>
      </c>
      <c r="L1161" s="45">
        <v>12</v>
      </c>
      <c r="M1161" s="47">
        <v>96</v>
      </c>
      <c r="N1161" s="47">
        <v>0.08</v>
      </c>
    </row>
    <row r="1162" spans="1:14">
      <c r="A1162" s="34" t="str">
        <f>'2025 Decline Rates Vertical'!$B1162&amp;" "&amp;'2025 Decline Rates Vertical'!$C1162</f>
        <v>46 85</v>
      </c>
      <c r="B1162" s="49">
        <v>46</v>
      </c>
      <c r="C1162" s="50">
        <v>85</v>
      </c>
      <c r="D1162" s="51">
        <v>0.45</v>
      </c>
      <c r="F1162" s="37" t="str">
        <f>'2025 Decline Rates Vertical'!$G1162&amp;" "&amp;'2025 Decline Rates Vertical'!$H1162</f>
        <v>13 96</v>
      </c>
      <c r="G1162" s="49">
        <v>13</v>
      </c>
      <c r="H1162" s="51">
        <v>96</v>
      </c>
      <c r="I1162" s="51">
        <v>0.27</v>
      </c>
      <c r="J1162" s="44"/>
      <c r="K1162" s="49" t="str">
        <f>Table13[[#This Row],[JUR]]&amp;" "&amp;Table13[[#This Row],[FORMATION]]</f>
        <v>13 96</v>
      </c>
      <c r="L1162" s="49">
        <v>13</v>
      </c>
      <c r="M1162" s="51">
        <v>96</v>
      </c>
      <c r="N1162" s="51">
        <v>0.08</v>
      </c>
    </row>
    <row r="1163" spans="1:14">
      <c r="A1163" s="34" t="str">
        <f>'2025 Decline Rates Vertical'!$B1163&amp;" "&amp;'2025 Decline Rates Vertical'!$C1163</f>
        <v>46 87</v>
      </c>
      <c r="B1163" s="45">
        <v>46</v>
      </c>
      <c r="C1163" s="46">
        <v>87</v>
      </c>
      <c r="D1163" s="47">
        <v>0.3</v>
      </c>
      <c r="F1163" s="37" t="str">
        <f>'2025 Decline Rates Vertical'!$G1163&amp;" "&amp;'2025 Decline Rates Vertical'!$H1163</f>
        <v>14 96</v>
      </c>
      <c r="G1163" s="45">
        <v>14</v>
      </c>
      <c r="H1163" s="47">
        <v>96</v>
      </c>
      <c r="I1163" s="47">
        <v>0.27</v>
      </c>
      <c r="J1163" s="48"/>
      <c r="K1163" s="45" t="str">
        <f>Table13[[#This Row],[JUR]]&amp;" "&amp;Table13[[#This Row],[FORMATION]]</f>
        <v>14 96</v>
      </c>
      <c r="L1163" s="45">
        <v>14</v>
      </c>
      <c r="M1163" s="47">
        <v>96</v>
      </c>
      <c r="N1163" s="47">
        <v>0.08</v>
      </c>
    </row>
    <row r="1164" spans="1:14">
      <c r="A1164" s="34" t="str">
        <f>'2025 Decline Rates Vertical'!$B1164&amp;" "&amp;'2025 Decline Rates Vertical'!$C1164</f>
        <v>46 88</v>
      </c>
      <c r="B1164" s="49">
        <v>46</v>
      </c>
      <c r="C1164" s="50">
        <v>88</v>
      </c>
      <c r="D1164" s="51">
        <v>0.28999999999999998</v>
      </c>
      <c r="F1164" s="37" t="str">
        <f>'2025 Decline Rates Vertical'!$G1164&amp;" "&amp;'2025 Decline Rates Vertical'!$H1164</f>
        <v>15 96</v>
      </c>
      <c r="G1164" s="49">
        <v>15</v>
      </c>
      <c r="H1164" s="51">
        <v>96</v>
      </c>
      <c r="I1164" s="51">
        <v>0.27</v>
      </c>
      <c r="J1164" s="44"/>
      <c r="K1164" s="49" t="str">
        <f>Table13[[#This Row],[JUR]]&amp;" "&amp;Table13[[#This Row],[FORMATION]]</f>
        <v>15 96</v>
      </c>
      <c r="L1164" s="49">
        <v>15</v>
      </c>
      <c r="M1164" s="51">
        <v>96</v>
      </c>
      <c r="N1164" s="51">
        <v>0.08</v>
      </c>
    </row>
    <row r="1165" spans="1:14">
      <c r="A1165" s="34" t="str">
        <f>'2025 Decline Rates Vertical'!$B1165&amp;" "&amp;'2025 Decline Rates Vertical'!$C1165</f>
        <v>46 89</v>
      </c>
      <c r="B1165" s="45">
        <v>46</v>
      </c>
      <c r="C1165" s="46">
        <v>89</v>
      </c>
      <c r="D1165" s="47">
        <v>0.25</v>
      </c>
      <c r="F1165" s="37" t="str">
        <f>'2025 Decline Rates Vertical'!$G1165&amp;" "&amp;'2025 Decline Rates Vertical'!$H1165</f>
        <v>16 96</v>
      </c>
      <c r="G1165" s="45">
        <v>16</v>
      </c>
      <c r="H1165" s="47">
        <v>96</v>
      </c>
      <c r="I1165" s="47">
        <v>0.27</v>
      </c>
      <c r="J1165" s="48"/>
      <c r="K1165" s="45" t="str">
        <f>Table13[[#This Row],[JUR]]&amp;" "&amp;Table13[[#This Row],[FORMATION]]</f>
        <v>16 96</v>
      </c>
      <c r="L1165" s="45">
        <v>16</v>
      </c>
      <c r="M1165" s="47">
        <v>96</v>
      </c>
      <c r="N1165" s="47">
        <v>0.08</v>
      </c>
    </row>
    <row r="1166" spans="1:14">
      <c r="A1166" s="34" t="str">
        <f>'2025 Decline Rates Vertical'!$B1166&amp;" "&amp;'2025 Decline Rates Vertical'!$C1166</f>
        <v>46 90</v>
      </c>
      <c r="B1166" s="49">
        <v>46</v>
      </c>
      <c r="C1166" s="50">
        <v>90</v>
      </c>
      <c r="D1166" s="51">
        <v>0.41</v>
      </c>
      <c r="F1166" s="37" t="str">
        <f>'2025 Decline Rates Vertical'!$G1166&amp;" "&amp;'2025 Decline Rates Vertical'!$H1166</f>
        <v>17 96</v>
      </c>
      <c r="G1166" s="49">
        <v>17</v>
      </c>
      <c r="H1166" s="51">
        <v>96</v>
      </c>
      <c r="I1166" s="51">
        <v>0.27</v>
      </c>
      <c r="J1166" s="44"/>
      <c r="K1166" s="49" t="str">
        <f>Table13[[#This Row],[JUR]]&amp;" "&amp;Table13[[#This Row],[FORMATION]]</f>
        <v>17 96</v>
      </c>
      <c r="L1166" s="49">
        <v>17</v>
      </c>
      <c r="M1166" s="51">
        <v>96</v>
      </c>
      <c r="N1166" s="51">
        <v>0.08</v>
      </c>
    </row>
    <row r="1167" spans="1:14">
      <c r="A1167" s="34" t="str">
        <f>'2025 Decline Rates Vertical'!$B1167&amp;" "&amp;'2025 Decline Rates Vertical'!$C1167</f>
        <v>46 91</v>
      </c>
      <c r="B1167" s="45">
        <v>46</v>
      </c>
      <c r="C1167" s="46">
        <v>91</v>
      </c>
      <c r="D1167" s="47">
        <v>0.37</v>
      </c>
      <c r="F1167" s="37" t="str">
        <f>'2025 Decline Rates Vertical'!$G1167&amp;" "&amp;'2025 Decline Rates Vertical'!$H1167</f>
        <v>18 96</v>
      </c>
      <c r="G1167" s="45">
        <v>18</v>
      </c>
      <c r="H1167" s="47">
        <v>96</v>
      </c>
      <c r="I1167" s="47">
        <v>0.27</v>
      </c>
      <c r="J1167" s="48"/>
      <c r="K1167" s="45" t="str">
        <f>Table13[[#This Row],[JUR]]&amp;" "&amp;Table13[[#This Row],[FORMATION]]</f>
        <v>18 96</v>
      </c>
      <c r="L1167" s="45">
        <v>18</v>
      </c>
      <c r="M1167" s="47">
        <v>96</v>
      </c>
      <c r="N1167" s="47">
        <v>0.08</v>
      </c>
    </row>
    <row r="1168" spans="1:14">
      <c r="A1168" s="34" t="str">
        <f>'2025 Decline Rates Vertical'!$B1168&amp;" "&amp;'2025 Decline Rates Vertical'!$C1168</f>
        <v>46 92</v>
      </c>
      <c r="B1168" s="49">
        <v>46</v>
      </c>
      <c r="C1168" s="50">
        <v>92</v>
      </c>
      <c r="D1168" s="51">
        <v>0.34</v>
      </c>
      <c r="F1168" s="37" t="str">
        <f>'2025 Decline Rates Vertical'!$G1168&amp;" "&amp;'2025 Decline Rates Vertical'!$H1168</f>
        <v>19 96</v>
      </c>
      <c r="G1168" s="49">
        <v>19</v>
      </c>
      <c r="H1168" s="51">
        <v>96</v>
      </c>
      <c r="I1168" s="51">
        <v>0.27</v>
      </c>
      <c r="J1168" s="44"/>
      <c r="K1168" s="49" t="str">
        <f>Table13[[#This Row],[JUR]]&amp;" "&amp;Table13[[#This Row],[FORMATION]]</f>
        <v>19 96</v>
      </c>
      <c r="L1168" s="49">
        <v>19</v>
      </c>
      <c r="M1168" s="51">
        <v>96</v>
      </c>
      <c r="N1168" s="51">
        <v>0.08</v>
      </c>
    </row>
    <row r="1169" spans="1:14">
      <c r="A1169" s="34" t="str">
        <f>'2025 Decline Rates Vertical'!$B1169&amp;" "&amp;'2025 Decline Rates Vertical'!$C1169</f>
        <v>46 93</v>
      </c>
      <c r="B1169" s="45">
        <v>46</v>
      </c>
      <c r="C1169" s="46">
        <v>93</v>
      </c>
      <c r="D1169" s="47">
        <v>0.42</v>
      </c>
      <c r="F1169" s="37" t="str">
        <f>'2025 Decline Rates Vertical'!$G1169&amp;" "&amp;'2025 Decline Rates Vertical'!$H1169</f>
        <v>20 96</v>
      </c>
      <c r="G1169" s="45">
        <v>20</v>
      </c>
      <c r="H1169" s="47">
        <v>96</v>
      </c>
      <c r="I1169" s="47">
        <v>0.27</v>
      </c>
      <c r="J1169" s="48"/>
      <c r="K1169" s="45" t="str">
        <f>Table13[[#This Row],[JUR]]&amp;" "&amp;Table13[[#This Row],[FORMATION]]</f>
        <v>20 96</v>
      </c>
      <c r="L1169" s="45">
        <v>20</v>
      </c>
      <c r="M1169" s="47">
        <v>96</v>
      </c>
      <c r="N1169" s="47">
        <v>0.08</v>
      </c>
    </row>
    <row r="1170" spans="1:14">
      <c r="A1170" s="34" t="str">
        <f>'2025 Decline Rates Vertical'!$B1170&amp;" "&amp;'2025 Decline Rates Vertical'!$C1170</f>
        <v>46 94</v>
      </c>
      <c r="B1170" s="49">
        <v>46</v>
      </c>
      <c r="C1170" s="50">
        <v>94</v>
      </c>
      <c r="D1170" s="51">
        <v>0.34</v>
      </c>
      <c r="F1170" s="37" t="str">
        <f>'2025 Decline Rates Vertical'!$G1170&amp;" "&amp;'2025 Decline Rates Vertical'!$H1170</f>
        <v>21 96</v>
      </c>
      <c r="G1170" s="49">
        <v>21</v>
      </c>
      <c r="H1170" s="51">
        <v>96</v>
      </c>
      <c r="I1170" s="51">
        <v>0.27</v>
      </c>
      <c r="J1170" s="44"/>
      <c r="K1170" s="49" t="str">
        <f>Table13[[#This Row],[JUR]]&amp;" "&amp;Table13[[#This Row],[FORMATION]]</f>
        <v>21 96</v>
      </c>
      <c r="L1170" s="49">
        <v>21</v>
      </c>
      <c r="M1170" s="51">
        <v>96</v>
      </c>
      <c r="N1170" s="51">
        <v>0.08</v>
      </c>
    </row>
    <row r="1171" spans="1:14">
      <c r="A1171" s="34" t="str">
        <f>'2025 Decline Rates Vertical'!$B1171&amp;" "&amp;'2025 Decline Rates Vertical'!$C1171</f>
        <v>46 95</v>
      </c>
      <c r="B1171" s="45">
        <v>46</v>
      </c>
      <c r="C1171" s="46">
        <v>95</v>
      </c>
      <c r="D1171" s="47">
        <v>0.51</v>
      </c>
      <c r="F1171" s="37" t="str">
        <f>'2025 Decline Rates Vertical'!$G1171&amp;" "&amp;'2025 Decline Rates Vertical'!$H1171</f>
        <v>22 96</v>
      </c>
      <c r="G1171" s="45">
        <v>22</v>
      </c>
      <c r="H1171" s="47">
        <v>96</v>
      </c>
      <c r="I1171" s="47">
        <v>0.27</v>
      </c>
      <c r="J1171" s="48"/>
      <c r="K1171" s="45" t="str">
        <f>Table13[[#This Row],[JUR]]&amp;" "&amp;Table13[[#This Row],[FORMATION]]</f>
        <v>22 96</v>
      </c>
      <c r="L1171" s="45">
        <v>22</v>
      </c>
      <c r="M1171" s="47">
        <v>96</v>
      </c>
      <c r="N1171" s="47">
        <v>0.08</v>
      </c>
    </row>
    <row r="1172" spans="1:14">
      <c r="A1172" s="34" t="str">
        <f>'2025 Decline Rates Vertical'!$B1172&amp;" "&amp;'2025 Decline Rates Vertical'!$C1172</f>
        <v>46 96</v>
      </c>
      <c r="B1172" s="49">
        <v>46</v>
      </c>
      <c r="C1172" s="50">
        <v>96</v>
      </c>
      <c r="D1172" s="51">
        <v>0.7</v>
      </c>
      <c r="F1172" s="37" t="str">
        <f>'2025 Decline Rates Vertical'!$G1172&amp;" "&amp;'2025 Decline Rates Vertical'!$H1172</f>
        <v>23 96</v>
      </c>
      <c r="G1172" s="49">
        <v>23</v>
      </c>
      <c r="H1172" s="51">
        <v>96</v>
      </c>
      <c r="I1172" s="51">
        <v>0.27</v>
      </c>
      <c r="J1172" s="44"/>
      <c r="K1172" s="49" t="str">
        <f>Table13[[#This Row],[JUR]]&amp;" "&amp;Table13[[#This Row],[FORMATION]]</f>
        <v>23 96</v>
      </c>
      <c r="L1172" s="49">
        <v>23</v>
      </c>
      <c r="M1172" s="51">
        <v>96</v>
      </c>
      <c r="N1172" s="51">
        <v>0.08</v>
      </c>
    </row>
    <row r="1173" spans="1:14">
      <c r="A1173" s="34" t="str">
        <f>'2025 Decline Rates Vertical'!$B1173&amp;" "&amp;'2025 Decline Rates Vertical'!$C1173</f>
        <v>46 97</v>
      </c>
      <c r="B1173" s="45">
        <v>46</v>
      </c>
      <c r="C1173" s="46">
        <v>97</v>
      </c>
      <c r="D1173" s="47">
        <v>0.23</v>
      </c>
      <c r="F1173" s="37" t="str">
        <f>'2025 Decline Rates Vertical'!$G1173&amp;" "&amp;'2025 Decline Rates Vertical'!$H1173</f>
        <v>24 96</v>
      </c>
      <c r="G1173" s="45">
        <v>24</v>
      </c>
      <c r="H1173" s="47">
        <v>96</v>
      </c>
      <c r="I1173" s="47">
        <v>0.27</v>
      </c>
      <c r="J1173" s="48"/>
      <c r="K1173" s="45" t="str">
        <f>Table13[[#This Row],[JUR]]&amp;" "&amp;Table13[[#This Row],[FORMATION]]</f>
        <v>24 96</v>
      </c>
      <c r="L1173" s="45">
        <v>24</v>
      </c>
      <c r="M1173" s="47">
        <v>96</v>
      </c>
      <c r="N1173" s="47">
        <v>0.08</v>
      </c>
    </row>
    <row r="1174" spans="1:14">
      <c r="A1174" s="34" t="str">
        <f>'2025 Decline Rates Vertical'!$B1174&amp;" "&amp;'2025 Decline Rates Vertical'!$C1174</f>
        <v>46 98</v>
      </c>
      <c r="B1174" s="49">
        <v>46</v>
      </c>
      <c r="C1174" s="50">
        <v>98</v>
      </c>
      <c r="D1174" s="51">
        <v>0.05</v>
      </c>
      <c r="F1174" s="37" t="str">
        <f>'2025 Decline Rates Vertical'!$G1174&amp;" "&amp;'2025 Decline Rates Vertical'!$H1174</f>
        <v>25 96</v>
      </c>
      <c r="G1174" s="49">
        <v>25</v>
      </c>
      <c r="H1174" s="51">
        <v>96</v>
      </c>
      <c r="I1174" s="51">
        <v>0.27</v>
      </c>
      <c r="J1174" s="44"/>
      <c r="K1174" s="49" t="str">
        <f>Table13[[#This Row],[JUR]]&amp;" "&amp;Table13[[#This Row],[FORMATION]]</f>
        <v>25 96</v>
      </c>
      <c r="L1174" s="49">
        <v>25</v>
      </c>
      <c r="M1174" s="51">
        <v>96</v>
      </c>
      <c r="N1174" s="51">
        <v>0.08</v>
      </c>
    </row>
    <row r="1175" spans="1:14">
      <c r="A1175" s="34" t="str">
        <f>'2025 Decline Rates Vertical'!$B1175&amp;" "&amp;'2025 Decline Rates Vertical'!$C1175</f>
        <v>46 100</v>
      </c>
      <c r="B1175" s="45">
        <v>46</v>
      </c>
      <c r="C1175" s="46">
        <v>100</v>
      </c>
      <c r="D1175" s="47">
        <v>0</v>
      </c>
      <c r="F1175" s="37" t="str">
        <f>'2025 Decline Rates Vertical'!$G1175&amp;" "&amp;'2025 Decline Rates Vertical'!$H1175</f>
        <v>26 96</v>
      </c>
      <c r="G1175" s="45">
        <v>26</v>
      </c>
      <c r="H1175" s="47">
        <v>96</v>
      </c>
      <c r="I1175" s="47">
        <v>0.27</v>
      </c>
      <c r="J1175" s="48"/>
      <c r="K1175" s="45" t="str">
        <f>Table13[[#This Row],[JUR]]&amp;" "&amp;Table13[[#This Row],[FORMATION]]</f>
        <v>26 96</v>
      </c>
      <c r="L1175" s="45">
        <v>26</v>
      </c>
      <c r="M1175" s="47">
        <v>96</v>
      </c>
      <c r="N1175" s="47">
        <v>0.08</v>
      </c>
    </row>
    <row r="1176" spans="1:14">
      <c r="A1176" s="34" t="str">
        <f>'2025 Decline Rates Vertical'!$B1176&amp;" "&amp;'2025 Decline Rates Vertical'!$C1176</f>
        <v>46 101</v>
      </c>
      <c r="B1176" s="49">
        <v>46</v>
      </c>
      <c r="C1176" s="50">
        <v>101</v>
      </c>
      <c r="D1176" s="51">
        <v>0</v>
      </c>
      <c r="F1176" s="37" t="str">
        <f>'2025 Decline Rates Vertical'!$G1176&amp;" "&amp;'2025 Decline Rates Vertical'!$H1176</f>
        <v>27 96</v>
      </c>
      <c r="G1176" s="49">
        <v>27</v>
      </c>
      <c r="H1176" s="51">
        <v>96</v>
      </c>
      <c r="I1176" s="51">
        <v>0.13</v>
      </c>
      <c r="J1176" s="44"/>
      <c r="K1176" s="49" t="str">
        <f>Table13[[#This Row],[JUR]]&amp;" "&amp;Table13[[#This Row],[FORMATION]]</f>
        <v>27 96</v>
      </c>
      <c r="L1176" s="49">
        <v>27</v>
      </c>
      <c r="M1176" s="51">
        <v>96</v>
      </c>
      <c r="N1176" s="51">
        <v>0.09</v>
      </c>
    </row>
    <row r="1177" spans="1:14">
      <c r="A1177" s="34" t="str">
        <f>'2025 Decline Rates Vertical'!$B1177&amp;" "&amp;'2025 Decline Rates Vertical'!$C1177</f>
        <v>46 109</v>
      </c>
      <c r="B1177" s="45">
        <v>46</v>
      </c>
      <c r="C1177" s="46">
        <v>109</v>
      </c>
      <c r="D1177" s="47">
        <v>0.38</v>
      </c>
      <c r="F1177" s="37" t="str">
        <f>'2025 Decline Rates Vertical'!$G1177&amp;" "&amp;'2025 Decline Rates Vertical'!$H1177</f>
        <v>28 96</v>
      </c>
      <c r="G1177" s="45">
        <v>28</v>
      </c>
      <c r="H1177" s="47">
        <v>96</v>
      </c>
      <c r="I1177" s="47">
        <v>0.13</v>
      </c>
      <c r="J1177" s="48"/>
      <c r="K1177" s="45" t="str">
        <f>Table13[[#This Row],[JUR]]&amp;" "&amp;Table13[[#This Row],[FORMATION]]</f>
        <v>28 96</v>
      </c>
      <c r="L1177" s="45">
        <v>28</v>
      </c>
      <c r="M1177" s="47">
        <v>96</v>
      </c>
      <c r="N1177" s="47">
        <v>0.09</v>
      </c>
    </row>
    <row r="1178" spans="1:14">
      <c r="A1178" s="34" t="str">
        <f>'2025 Decline Rates Vertical'!$B1178&amp;" "&amp;'2025 Decline Rates Vertical'!$C1178</f>
        <v>47 1</v>
      </c>
      <c r="B1178" s="49">
        <v>47</v>
      </c>
      <c r="C1178" s="50">
        <v>1</v>
      </c>
      <c r="D1178" s="51">
        <v>0.3</v>
      </c>
      <c r="F1178" s="37" t="str">
        <f>'2025 Decline Rates Vertical'!$G1178&amp;" "&amp;'2025 Decline Rates Vertical'!$H1178</f>
        <v>29 96</v>
      </c>
      <c r="G1178" s="49">
        <v>29</v>
      </c>
      <c r="H1178" s="51">
        <v>96</v>
      </c>
      <c r="I1178" s="51">
        <v>0.27</v>
      </c>
      <c r="J1178" s="44"/>
      <c r="K1178" s="49" t="str">
        <f>Table13[[#This Row],[JUR]]&amp;" "&amp;Table13[[#This Row],[FORMATION]]</f>
        <v>29 96</v>
      </c>
      <c r="L1178" s="49">
        <v>29</v>
      </c>
      <c r="M1178" s="51">
        <v>96</v>
      </c>
      <c r="N1178" s="51">
        <v>0.08</v>
      </c>
    </row>
    <row r="1179" spans="1:14">
      <c r="A1179" s="34" t="str">
        <f>'2025 Decline Rates Vertical'!$B1179&amp;" "&amp;'2025 Decline Rates Vertical'!$C1179</f>
        <v>47 9</v>
      </c>
      <c r="B1179" s="45">
        <v>47</v>
      </c>
      <c r="C1179" s="46">
        <v>9</v>
      </c>
      <c r="D1179" s="47">
        <v>0.41</v>
      </c>
      <c r="F1179" s="37" t="str">
        <f>'2025 Decline Rates Vertical'!$G1179&amp;" "&amp;'2025 Decline Rates Vertical'!$H1179</f>
        <v>30 96</v>
      </c>
      <c r="G1179" s="45">
        <v>30</v>
      </c>
      <c r="H1179" s="47">
        <v>96</v>
      </c>
      <c r="I1179" s="47">
        <v>0.27</v>
      </c>
      <c r="J1179" s="48"/>
      <c r="K1179" s="45" t="str">
        <f>Table13[[#This Row],[JUR]]&amp;" "&amp;Table13[[#This Row],[FORMATION]]</f>
        <v>30 96</v>
      </c>
      <c r="L1179" s="45">
        <v>30</v>
      </c>
      <c r="M1179" s="47">
        <v>96</v>
      </c>
      <c r="N1179" s="47">
        <v>0.08</v>
      </c>
    </row>
    <row r="1180" spans="1:14">
      <c r="A1180" s="34" t="str">
        <f>'2025 Decline Rates Vertical'!$B1180&amp;" "&amp;'2025 Decline Rates Vertical'!$C1180</f>
        <v>47 10</v>
      </c>
      <c r="B1180" s="49">
        <v>47</v>
      </c>
      <c r="C1180" s="50">
        <v>10</v>
      </c>
      <c r="D1180" s="51">
        <v>0.28999999999999998</v>
      </c>
      <c r="F1180" s="37" t="str">
        <f>'2025 Decline Rates Vertical'!$G1180&amp;" "&amp;'2025 Decline Rates Vertical'!$H1180</f>
        <v>31 96</v>
      </c>
      <c r="G1180" s="49">
        <v>31</v>
      </c>
      <c r="H1180" s="51">
        <v>96</v>
      </c>
      <c r="I1180" s="51">
        <v>0.27</v>
      </c>
      <c r="J1180" s="44"/>
      <c r="K1180" s="49" t="str">
        <f>Table13[[#This Row],[JUR]]&amp;" "&amp;Table13[[#This Row],[FORMATION]]</f>
        <v>31 96</v>
      </c>
      <c r="L1180" s="49">
        <v>31</v>
      </c>
      <c r="M1180" s="51">
        <v>96</v>
      </c>
      <c r="N1180" s="51">
        <v>0.08</v>
      </c>
    </row>
    <row r="1181" spans="1:14">
      <c r="A1181" s="34" t="str">
        <f>'2025 Decline Rates Vertical'!$B1181&amp;" "&amp;'2025 Decline Rates Vertical'!$C1181</f>
        <v>47 14</v>
      </c>
      <c r="B1181" s="45">
        <v>47</v>
      </c>
      <c r="C1181" s="46">
        <v>14</v>
      </c>
      <c r="D1181" s="47">
        <v>0.31</v>
      </c>
      <c r="F1181" s="37" t="str">
        <f>'2025 Decline Rates Vertical'!$G1181&amp;" "&amp;'2025 Decline Rates Vertical'!$H1181</f>
        <v>32 96</v>
      </c>
      <c r="G1181" s="45">
        <v>32</v>
      </c>
      <c r="H1181" s="47">
        <v>96</v>
      </c>
      <c r="I1181" s="47">
        <v>0.27</v>
      </c>
      <c r="J1181" s="48"/>
      <c r="K1181" s="45" t="str">
        <f>Table13[[#This Row],[JUR]]&amp;" "&amp;Table13[[#This Row],[FORMATION]]</f>
        <v>32 96</v>
      </c>
      <c r="L1181" s="45">
        <v>32</v>
      </c>
      <c r="M1181" s="47">
        <v>96</v>
      </c>
      <c r="N1181" s="47">
        <v>0.08</v>
      </c>
    </row>
    <row r="1182" spans="1:14">
      <c r="A1182" s="34" t="str">
        <f>'2025 Decline Rates Vertical'!$B1182&amp;" "&amp;'2025 Decline Rates Vertical'!$C1182</f>
        <v>47 20</v>
      </c>
      <c r="B1182" s="49">
        <v>47</v>
      </c>
      <c r="C1182" s="50">
        <v>20</v>
      </c>
      <c r="D1182" s="51">
        <v>0.44</v>
      </c>
      <c r="F1182" s="37" t="str">
        <f>'2025 Decline Rates Vertical'!$G1182&amp;" "&amp;'2025 Decline Rates Vertical'!$H1182</f>
        <v>33 96</v>
      </c>
      <c r="G1182" s="49">
        <v>33</v>
      </c>
      <c r="H1182" s="51">
        <v>96</v>
      </c>
      <c r="I1182" s="51">
        <v>0.27</v>
      </c>
      <c r="J1182" s="44"/>
      <c r="K1182" s="49" t="str">
        <f>Table13[[#This Row],[JUR]]&amp;" "&amp;Table13[[#This Row],[FORMATION]]</f>
        <v>33 96</v>
      </c>
      <c r="L1182" s="49">
        <v>33</v>
      </c>
      <c r="M1182" s="51">
        <v>96</v>
      </c>
      <c r="N1182" s="51">
        <v>0.08</v>
      </c>
    </row>
    <row r="1183" spans="1:14">
      <c r="A1183" s="34" t="str">
        <f>'2025 Decline Rates Vertical'!$B1183&amp;" "&amp;'2025 Decline Rates Vertical'!$C1183</f>
        <v>47 21</v>
      </c>
      <c r="B1183" s="45">
        <v>47</v>
      </c>
      <c r="C1183" s="46">
        <v>21</v>
      </c>
      <c r="D1183" s="47">
        <v>0.28999999999999998</v>
      </c>
      <c r="F1183" s="37" t="str">
        <f>'2025 Decline Rates Vertical'!$G1183&amp;" "&amp;'2025 Decline Rates Vertical'!$H1183</f>
        <v>34 96</v>
      </c>
      <c r="G1183" s="45">
        <v>34</v>
      </c>
      <c r="H1183" s="47">
        <v>96</v>
      </c>
      <c r="I1183" s="47">
        <v>0.27</v>
      </c>
      <c r="J1183" s="48"/>
      <c r="K1183" s="45" t="str">
        <f>Table13[[#This Row],[JUR]]&amp;" "&amp;Table13[[#This Row],[FORMATION]]</f>
        <v>34 96</v>
      </c>
      <c r="L1183" s="45">
        <v>34</v>
      </c>
      <c r="M1183" s="47">
        <v>96</v>
      </c>
      <c r="N1183" s="47">
        <v>0.08</v>
      </c>
    </row>
    <row r="1184" spans="1:14">
      <c r="A1184" s="34" t="str">
        <f>'2025 Decline Rates Vertical'!$B1184&amp;" "&amp;'2025 Decline Rates Vertical'!$C1184</f>
        <v>47 32</v>
      </c>
      <c r="B1184" s="49">
        <v>47</v>
      </c>
      <c r="C1184" s="50">
        <v>32</v>
      </c>
      <c r="D1184" s="51">
        <v>0.48</v>
      </c>
      <c r="F1184" s="37" t="str">
        <f>'2025 Decline Rates Vertical'!$G1184&amp;" "&amp;'2025 Decline Rates Vertical'!$H1184</f>
        <v>35 96</v>
      </c>
      <c r="G1184" s="49">
        <v>35</v>
      </c>
      <c r="H1184" s="51">
        <v>96</v>
      </c>
      <c r="I1184" s="51">
        <v>0.27</v>
      </c>
      <c r="J1184" s="44"/>
      <c r="K1184" s="49" t="str">
        <f>Table13[[#This Row],[JUR]]&amp;" "&amp;Table13[[#This Row],[FORMATION]]</f>
        <v>35 96</v>
      </c>
      <c r="L1184" s="49">
        <v>35</v>
      </c>
      <c r="M1184" s="51">
        <v>96</v>
      </c>
      <c r="N1184" s="51">
        <v>0.08</v>
      </c>
    </row>
    <row r="1185" spans="1:14">
      <c r="A1185" s="34" t="str">
        <f>'2025 Decline Rates Vertical'!$B1185&amp;" "&amp;'2025 Decline Rates Vertical'!$C1185</f>
        <v>47 33</v>
      </c>
      <c r="B1185" s="45">
        <v>47</v>
      </c>
      <c r="C1185" s="46">
        <v>33</v>
      </c>
      <c r="D1185" s="47">
        <v>0.39</v>
      </c>
      <c r="F1185" s="37" t="str">
        <f>'2025 Decline Rates Vertical'!$G1185&amp;" "&amp;'2025 Decline Rates Vertical'!$H1185</f>
        <v>36 96</v>
      </c>
      <c r="G1185" s="45">
        <v>36</v>
      </c>
      <c r="H1185" s="47">
        <v>96</v>
      </c>
      <c r="I1185" s="47">
        <v>0.27</v>
      </c>
      <c r="J1185" s="48"/>
      <c r="K1185" s="45" t="str">
        <f>Table13[[#This Row],[JUR]]&amp;" "&amp;Table13[[#This Row],[FORMATION]]</f>
        <v>36 96</v>
      </c>
      <c r="L1185" s="45">
        <v>36</v>
      </c>
      <c r="M1185" s="47">
        <v>96</v>
      </c>
      <c r="N1185" s="47">
        <v>0.08</v>
      </c>
    </row>
    <row r="1186" spans="1:14">
      <c r="A1186" s="34" t="str">
        <f>'2025 Decline Rates Vertical'!$B1186&amp;" "&amp;'2025 Decline Rates Vertical'!$C1186</f>
        <v>47 34</v>
      </c>
      <c r="B1186" s="49">
        <v>47</v>
      </c>
      <c r="C1186" s="50">
        <v>34</v>
      </c>
      <c r="D1186" s="51">
        <v>0.53</v>
      </c>
      <c r="F1186" s="37" t="str">
        <f>'2025 Decline Rates Vertical'!$G1186&amp;" "&amp;'2025 Decline Rates Vertical'!$H1186</f>
        <v>37 96</v>
      </c>
      <c r="G1186" s="49">
        <v>37</v>
      </c>
      <c r="H1186" s="51">
        <v>96</v>
      </c>
      <c r="I1186" s="51">
        <v>0.27</v>
      </c>
      <c r="J1186" s="44"/>
      <c r="K1186" s="49" t="str">
        <f>Table13[[#This Row],[JUR]]&amp;" "&amp;Table13[[#This Row],[FORMATION]]</f>
        <v>37 96</v>
      </c>
      <c r="L1186" s="49">
        <v>37</v>
      </c>
      <c r="M1186" s="51">
        <v>96</v>
      </c>
      <c r="N1186" s="51">
        <v>0.08</v>
      </c>
    </row>
    <row r="1187" spans="1:14">
      <c r="A1187" s="34" t="str">
        <f>'2025 Decline Rates Vertical'!$B1187&amp;" "&amp;'2025 Decline Rates Vertical'!$C1187</f>
        <v>47 35</v>
      </c>
      <c r="B1187" s="45">
        <v>47</v>
      </c>
      <c r="C1187" s="46">
        <v>35</v>
      </c>
      <c r="D1187" s="47">
        <v>0.36</v>
      </c>
      <c r="F1187" s="37" t="str">
        <f>'2025 Decline Rates Vertical'!$G1187&amp;" "&amp;'2025 Decline Rates Vertical'!$H1187</f>
        <v>38 96</v>
      </c>
      <c r="G1187" s="45">
        <v>38</v>
      </c>
      <c r="H1187" s="47">
        <v>96</v>
      </c>
      <c r="I1187" s="47">
        <v>0.27</v>
      </c>
      <c r="J1187" s="48"/>
      <c r="K1187" s="45" t="str">
        <f>Table13[[#This Row],[JUR]]&amp;" "&amp;Table13[[#This Row],[FORMATION]]</f>
        <v>38 96</v>
      </c>
      <c r="L1187" s="45">
        <v>38</v>
      </c>
      <c r="M1187" s="47">
        <v>96</v>
      </c>
      <c r="N1187" s="47">
        <v>0.08</v>
      </c>
    </row>
    <row r="1188" spans="1:14">
      <c r="A1188" s="34" t="str">
        <f>'2025 Decline Rates Vertical'!$B1188&amp;" "&amp;'2025 Decline Rates Vertical'!$C1188</f>
        <v>47 36</v>
      </c>
      <c r="B1188" s="49">
        <v>47</v>
      </c>
      <c r="C1188" s="50">
        <v>36</v>
      </c>
      <c r="D1188" s="51">
        <v>0.34</v>
      </c>
      <c r="F1188" s="37" t="str">
        <f>'2025 Decline Rates Vertical'!$G1188&amp;" "&amp;'2025 Decline Rates Vertical'!$H1188</f>
        <v>39 96</v>
      </c>
      <c r="G1188" s="49">
        <v>39</v>
      </c>
      <c r="H1188" s="51">
        <v>96</v>
      </c>
      <c r="I1188" s="51">
        <v>0.27</v>
      </c>
      <c r="J1188" s="44"/>
      <c r="K1188" s="49" t="str">
        <f>Table13[[#This Row],[JUR]]&amp;" "&amp;Table13[[#This Row],[FORMATION]]</f>
        <v>39 96</v>
      </c>
      <c r="L1188" s="49">
        <v>39</v>
      </c>
      <c r="M1188" s="51">
        <v>96</v>
      </c>
      <c r="N1188" s="51">
        <v>0.08</v>
      </c>
    </row>
    <row r="1189" spans="1:14">
      <c r="A1189" s="34" t="str">
        <f>'2025 Decline Rates Vertical'!$B1189&amp;" "&amp;'2025 Decline Rates Vertical'!$C1189</f>
        <v>47 37</v>
      </c>
      <c r="B1189" s="45">
        <v>47</v>
      </c>
      <c r="C1189" s="46">
        <v>37</v>
      </c>
      <c r="D1189" s="47">
        <v>0.5</v>
      </c>
      <c r="F1189" s="37" t="str">
        <f>'2025 Decline Rates Vertical'!$G1189&amp;" "&amp;'2025 Decline Rates Vertical'!$H1189</f>
        <v>40 96</v>
      </c>
      <c r="G1189" s="45">
        <v>40</v>
      </c>
      <c r="H1189" s="47">
        <v>96</v>
      </c>
      <c r="I1189" s="47">
        <v>0.27</v>
      </c>
      <c r="J1189" s="48"/>
      <c r="K1189" s="45" t="str">
        <f>Table13[[#This Row],[JUR]]&amp;" "&amp;Table13[[#This Row],[FORMATION]]</f>
        <v>40 96</v>
      </c>
      <c r="L1189" s="45">
        <v>40</v>
      </c>
      <c r="M1189" s="47">
        <v>96</v>
      </c>
      <c r="N1189" s="47">
        <v>0.08</v>
      </c>
    </row>
    <row r="1190" spans="1:14">
      <c r="A1190" s="34" t="str">
        <f>'2025 Decline Rates Vertical'!$B1190&amp;" "&amp;'2025 Decline Rates Vertical'!$C1190</f>
        <v>47 38</v>
      </c>
      <c r="B1190" s="49">
        <v>47</v>
      </c>
      <c r="C1190" s="50">
        <v>38</v>
      </c>
      <c r="D1190" s="51">
        <v>0.4</v>
      </c>
      <c r="F1190" s="37" t="str">
        <f>'2025 Decline Rates Vertical'!$G1190&amp;" "&amp;'2025 Decline Rates Vertical'!$H1190</f>
        <v>41 96</v>
      </c>
      <c r="G1190" s="49">
        <v>41</v>
      </c>
      <c r="H1190" s="51">
        <v>96</v>
      </c>
      <c r="I1190" s="51">
        <v>0.13</v>
      </c>
      <c r="J1190" s="44"/>
      <c r="K1190" s="49" t="str">
        <f>Table13[[#This Row],[JUR]]&amp;" "&amp;Table13[[#This Row],[FORMATION]]</f>
        <v>41 96</v>
      </c>
      <c r="L1190" s="49">
        <v>41</v>
      </c>
      <c r="M1190" s="51">
        <v>96</v>
      </c>
      <c r="N1190" s="51">
        <v>0.09</v>
      </c>
    </row>
    <row r="1191" spans="1:14">
      <c r="A1191" s="34" t="str">
        <f>'2025 Decline Rates Vertical'!$B1191&amp;" "&amp;'2025 Decline Rates Vertical'!$C1191</f>
        <v>47 39</v>
      </c>
      <c r="B1191" s="45">
        <v>47</v>
      </c>
      <c r="C1191" s="46">
        <v>39</v>
      </c>
      <c r="D1191" s="47">
        <v>0.31</v>
      </c>
      <c r="F1191" s="37" t="str">
        <f>'2025 Decline Rates Vertical'!$G1191&amp;" "&amp;'2025 Decline Rates Vertical'!$H1191</f>
        <v>42 96</v>
      </c>
      <c r="G1191" s="45">
        <v>42</v>
      </c>
      <c r="H1191" s="47">
        <v>96</v>
      </c>
      <c r="I1191" s="47">
        <v>0.27</v>
      </c>
      <c r="J1191" s="48"/>
      <c r="K1191" s="45" t="str">
        <f>Table13[[#This Row],[JUR]]&amp;" "&amp;Table13[[#This Row],[FORMATION]]</f>
        <v>42 96</v>
      </c>
      <c r="L1191" s="45">
        <v>42</v>
      </c>
      <c r="M1191" s="47">
        <v>96</v>
      </c>
      <c r="N1191" s="47">
        <v>0.08</v>
      </c>
    </row>
    <row r="1192" spans="1:14">
      <c r="A1192" s="34" t="str">
        <f>'2025 Decline Rates Vertical'!$B1192&amp;" "&amp;'2025 Decline Rates Vertical'!$C1192</f>
        <v>47 40</v>
      </c>
      <c r="B1192" s="49">
        <v>47</v>
      </c>
      <c r="C1192" s="50">
        <v>40</v>
      </c>
      <c r="D1192" s="51">
        <v>0.36</v>
      </c>
      <c r="F1192" s="37" t="str">
        <f>'2025 Decline Rates Vertical'!$G1192&amp;" "&amp;'2025 Decline Rates Vertical'!$H1192</f>
        <v>43 96</v>
      </c>
      <c r="G1192" s="49">
        <v>43</v>
      </c>
      <c r="H1192" s="51">
        <v>96</v>
      </c>
      <c r="I1192" s="51">
        <v>0.27</v>
      </c>
      <c r="J1192" s="44"/>
      <c r="K1192" s="49" t="str">
        <f>Table13[[#This Row],[JUR]]&amp;" "&amp;Table13[[#This Row],[FORMATION]]</f>
        <v>43 96</v>
      </c>
      <c r="L1192" s="49">
        <v>43</v>
      </c>
      <c r="M1192" s="51">
        <v>96</v>
      </c>
      <c r="N1192" s="51">
        <v>0.08</v>
      </c>
    </row>
    <row r="1193" spans="1:14">
      <c r="A1193" s="34" t="str">
        <f>'2025 Decline Rates Vertical'!$B1193&amp;" "&amp;'2025 Decline Rates Vertical'!$C1193</f>
        <v>47 93</v>
      </c>
      <c r="B1193" s="45">
        <v>47</v>
      </c>
      <c r="C1193" s="46">
        <v>93</v>
      </c>
      <c r="D1193" s="47">
        <v>0.42</v>
      </c>
      <c r="F1193" s="37" t="str">
        <f>'2025 Decline Rates Vertical'!$G1193&amp;" "&amp;'2025 Decline Rates Vertical'!$H1193</f>
        <v>44 96</v>
      </c>
      <c r="G1193" s="45">
        <v>44</v>
      </c>
      <c r="H1193" s="47">
        <v>96</v>
      </c>
      <c r="I1193" s="47">
        <v>0.27</v>
      </c>
      <c r="J1193" s="48"/>
      <c r="K1193" s="45" t="str">
        <f>Table13[[#This Row],[JUR]]&amp;" "&amp;Table13[[#This Row],[FORMATION]]</f>
        <v>44 96</v>
      </c>
      <c r="L1193" s="45">
        <v>44</v>
      </c>
      <c r="M1193" s="47">
        <v>96</v>
      </c>
      <c r="N1193" s="47">
        <v>0.08</v>
      </c>
    </row>
    <row r="1194" spans="1:14">
      <c r="A1194" s="34" t="str">
        <f>'2025 Decline Rates Vertical'!$B1194&amp;" "&amp;'2025 Decline Rates Vertical'!$C1194</f>
        <v>47 94</v>
      </c>
      <c r="B1194" s="49">
        <v>47</v>
      </c>
      <c r="C1194" s="50">
        <v>94</v>
      </c>
      <c r="D1194" s="51">
        <v>0.34</v>
      </c>
      <c r="F1194" s="37" t="str">
        <f>'2025 Decline Rates Vertical'!$G1194&amp;" "&amp;'2025 Decline Rates Vertical'!$H1194</f>
        <v>45 96</v>
      </c>
      <c r="G1194" s="49">
        <v>45</v>
      </c>
      <c r="H1194" s="51">
        <v>96</v>
      </c>
      <c r="I1194" s="51">
        <v>0.27</v>
      </c>
      <c r="J1194" s="44"/>
      <c r="K1194" s="49" t="str">
        <f>Table13[[#This Row],[JUR]]&amp;" "&amp;Table13[[#This Row],[FORMATION]]</f>
        <v>45 96</v>
      </c>
      <c r="L1194" s="49">
        <v>45</v>
      </c>
      <c r="M1194" s="51">
        <v>96</v>
      </c>
      <c r="N1194" s="51">
        <v>0.08</v>
      </c>
    </row>
    <row r="1195" spans="1:14">
      <c r="A1195" s="34" t="str">
        <f>'2025 Decline Rates Vertical'!$B1195&amp;" "&amp;'2025 Decline Rates Vertical'!$C1195</f>
        <v>47 95</v>
      </c>
      <c r="B1195" s="45">
        <v>47</v>
      </c>
      <c r="C1195" s="46">
        <v>95</v>
      </c>
      <c r="D1195" s="47">
        <v>0.51</v>
      </c>
      <c r="F1195" s="37" t="str">
        <f>'2025 Decline Rates Vertical'!$G1195&amp;" "&amp;'2025 Decline Rates Vertical'!$H1195</f>
        <v>46 96</v>
      </c>
      <c r="G1195" s="45">
        <v>46</v>
      </c>
      <c r="H1195" s="47">
        <v>96</v>
      </c>
      <c r="I1195" s="47">
        <v>0.27</v>
      </c>
      <c r="J1195" s="48"/>
      <c r="K1195" s="45" t="str">
        <f>Table13[[#This Row],[JUR]]&amp;" "&amp;Table13[[#This Row],[FORMATION]]</f>
        <v>46 96</v>
      </c>
      <c r="L1195" s="45">
        <v>46</v>
      </c>
      <c r="M1195" s="47">
        <v>96</v>
      </c>
      <c r="N1195" s="47">
        <v>0.08</v>
      </c>
    </row>
    <row r="1196" spans="1:14">
      <c r="A1196" s="34" t="str">
        <f>'2025 Decline Rates Vertical'!$B1196&amp;" "&amp;'2025 Decline Rates Vertical'!$C1196</f>
        <v>47 96</v>
      </c>
      <c r="B1196" s="49">
        <v>47</v>
      </c>
      <c r="C1196" s="50">
        <v>96</v>
      </c>
      <c r="D1196" s="51">
        <v>0.7</v>
      </c>
      <c r="F1196" s="37" t="str">
        <f>'2025 Decline Rates Vertical'!$G1196&amp;" "&amp;'2025 Decline Rates Vertical'!$H1196</f>
        <v>47 96</v>
      </c>
      <c r="G1196" s="49">
        <v>47</v>
      </c>
      <c r="H1196" s="51">
        <v>96</v>
      </c>
      <c r="I1196" s="51">
        <v>0.27</v>
      </c>
      <c r="J1196" s="44"/>
      <c r="K1196" s="49" t="str">
        <f>Table13[[#This Row],[JUR]]&amp;" "&amp;Table13[[#This Row],[FORMATION]]</f>
        <v>47 96</v>
      </c>
      <c r="L1196" s="49">
        <v>47</v>
      </c>
      <c r="M1196" s="51">
        <v>96</v>
      </c>
      <c r="N1196" s="51">
        <v>0.08</v>
      </c>
    </row>
    <row r="1197" spans="1:14">
      <c r="A1197" s="34" t="str">
        <f>'2025 Decline Rates Vertical'!$B1197&amp;" "&amp;'2025 Decline Rates Vertical'!$C1197</f>
        <v>47 100</v>
      </c>
      <c r="B1197" s="45">
        <v>47</v>
      </c>
      <c r="C1197" s="46">
        <v>100</v>
      </c>
      <c r="D1197" s="47">
        <v>0</v>
      </c>
      <c r="F1197" s="37" t="str">
        <f>'2025 Decline Rates Vertical'!$G1197&amp;" "&amp;'2025 Decline Rates Vertical'!$H1197</f>
        <v>48 96</v>
      </c>
      <c r="G1197" s="45">
        <v>48</v>
      </c>
      <c r="H1197" s="47">
        <v>96</v>
      </c>
      <c r="I1197" s="47">
        <v>0.27</v>
      </c>
      <c r="J1197" s="48"/>
      <c r="K1197" s="45" t="str">
        <f>Table13[[#This Row],[JUR]]&amp;" "&amp;Table13[[#This Row],[FORMATION]]</f>
        <v>48 96</v>
      </c>
      <c r="L1197" s="45">
        <v>48</v>
      </c>
      <c r="M1197" s="47">
        <v>96</v>
      </c>
      <c r="N1197" s="47">
        <v>0.08</v>
      </c>
    </row>
    <row r="1198" spans="1:14">
      <c r="A1198" s="34" t="str">
        <f>'2025 Decline Rates Vertical'!$B1198&amp;" "&amp;'2025 Decline Rates Vertical'!$C1198</f>
        <v>47 101</v>
      </c>
      <c r="B1198" s="49">
        <v>47</v>
      </c>
      <c r="C1198" s="50">
        <v>101</v>
      </c>
      <c r="D1198" s="51">
        <v>0</v>
      </c>
      <c r="F1198" s="37" t="str">
        <f>'2025 Decline Rates Vertical'!$G1198&amp;" "&amp;'2025 Decline Rates Vertical'!$H1198</f>
        <v>49 96</v>
      </c>
      <c r="G1198" s="49">
        <v>49</v>
      </c>
      <c r="H1198" s="51">
        <v>96</v>
      </c>
      <c r="I1198" s="51">
        <v>0.27</v>
      </c>
      <c r="J1198" s="44"/>
      <c r="K1198" s="49" t="str">
        <f>Table13[[#This Row],[JUR]]&amp;" "&amp;Table13[[#This Row],[FORMATION]]</f>
        <v>49 96</v>
      </c>
      <c r="L1198" s="49">
        <v>49</v>
      </c>
      <c r="M1198" s="51">
        <v>96</v>
      </c>
      <c r="N1198" s="51">
        <v>0.08</v>
      </c>
    </row>
    <row r="1199" spans="1:14">
      <c r="A1199" s="34" t="str">
        <f>'2025 Decline Rates Vertical'!$B1199&amp;" "&amp;'2025 Decline Rates Vertical'!$C1199</f>
        <v>48 9</v>
      </c>
      <c r="B1199" s="45">
        <v>48</v>
      </c>
      <c r="C1199" s="46">
        <v>9</v>
      </c>
      <c r="D1199" s="47">
        <v>0.39</v>
      </c>
      <c r="F1199" s="37" t="str">
        <f>'2025 Decline Rates Vertical'!$G1199&amp;" "&amp;'2025 Decline Rates Vertical'!$H1199</f>
        <v>50 96</v>
      </c>
      <c r="G1199" s="45">
        <v>50</v>
      </c>
      <c r="H1199" s="47">
        <v>96</v>
      </c>
      <c r="I1199" s="47">
        <v>0.27</v>
      </c>
      <c r="J1199" s="48"/>
      <c r="K1199" s="45" t="str">
        <f>Table13[[#This Row],[JUR]]&amp;" "&amp;Table13[[#This Row],[FORMATION]]</f>
        <v>50 96</v>
      </c>
      <c r="L1199" s="45">
        <v>50</v>
      </c>
      <c r="M1199" s="47">
        <v>96</v>
      </c>
      <c r="N1199" s="47">
        <v>0.08</v>
      </c>
    </row>
    <row r="1200" spans="1:14">
      <c r="A1200" s="34" t="str">
        <f>'2025 Decline Rates Vertical'!$B1200&amp;" "&amp;'2025 Decline Rates Vertical'!$C1200</f>
        <v>48 10</v>
      </c>
      <c r="B1200" s="49">
        <v>48</v>
      </c>
      <c r="C1200" s="50">
        <v>10</v>
      </c>
      <c r="D1200" s="51">
        <v>0.18</v>
      </c>
      <c r="F1200" s="37" t="str">
        <f>'2025 Decline Rates Vertical'!$G1200&amp;" "&amp;'2025 Decline Rates Vertical'!$H1200</f>
        <v>51 96</v>
      </c>
      <c r="G1200" s="49">
        <v>51</v>
      </c>
      <c r="H1200" s="51">
        <v>96</v>
      </c>
      <c r="I1200" s="51">
        <v>0.27</v>
      </c>
      <c r="J1200" s="44"/>
      <c r="K1200" s="49" t="str">
        <f>Table13[[#This Row],[JUR]]&amp;" "&amp;Table13[[#This Row],[FORMATION]]</f>
        <v>51 96</v>
      </c>
      <c r="L1200" s="49">
        <v>51</v>
      </c>
      <c r="M1200" s="51">
        <v>96</v>
      </c>
      <c r="N1200" s="51">
        <v>0.08</v>
      </c>
    </row>
    <row r="1201" spans="1:14">
      <c r="A1201" s="34" t="str">
        <f>'2025 Decline Rates Vertical'!$B1201&amp;" "&amp;'2025 Decline Rates Vertical'!$C1201</f>
        <v>48 11</v>
      </c>
      <c r="B1201" s="45">
        <v>48</v>
      </c>
      <c r="C1201" s="46">
        <v>11</v>
      </c>
      <c r="D1201" s="47">
        <v>0.47</v>
      </c>
      <c r="F1201" s="37" t="str">
        <f>'2025 Decline Rates Vertical'!$G1201&amp;" "&amp;'2025 Decline Rates Vertical'!$H1201</f>
        <v>52 96</v>
      </c>
      <c r="G1201" s="45">
        <v>52</v>
      </c>
      <c r="H1201" s="47">
        <v>96</v>
      </c>
      <c r="I1201" s="47">
        <v>0.27</v>
      </c>
      <c r="J1201" s="48"/>
      <c r="K1201" s="45" t="str">
        <f>Table13[[#This Row],[JUR]]&amp;" "&amp;Table13[[#This Row],[FORMATION]]</f>
        <v>52 96</v>
      </c>
      <c r="L1201" s="45">
        <v>52</v>
      </c>
      <c r="M1201" s="47">
        <v>96</v>
      </c>
      <c r="N1201" s="47">
        <v>0.08</v>
      </c>
    </row>
    <row r="1202" spans="1:14">
      <c r="A1202" s="34" t="str">
        <f>'2025 Decline Rates Vertical'!$B1202&amp;" "&amp;'2025 Decline Rates Vertical'!$C1202</f>
        <v>48 13</v>
      </c>
      <c r="B1202" s="49">
        <v>48</v>
      </c>
      <c r="C1202" s="50">
        <v>13</v>
      </c>
      <c r="D1202" s="51">
        <v>0.26</v>
      </c>
      <c r="F1202" s="37" t="str">
        <f>'2025 Decline Rates Vertical'!$G1202&amp;" "&amp;'2025 Decline Rates Vertical'!$H1202</f>
        <v>53 96</v>
      </c>
      <c r="G1202" s="49">
        <v>53</v>
      </c>
      <c r="H1202" s="51">
        <v>96</v>
      </c>
      <c r="I1202" s="51">
        <v>0.27</v>
      </c>
      <c r="J1202" s="44"/>
      <c r="K1202" s="49" t="str">
        <f>Table13[[#This Row],[JUR]]&amp;" "&amp;Table13[[#This Row],[FORMATION]]</f>
        <v>53 96</v>
      </c>
      <c r="L1202" s="49">
        <v>53</v>
      </c>
      <c r="M1202" s="51">
        <v>96</v>
      </c>
      <c r="N1202" s="51">
        <v>0.08</v>
      </c>
    </row>
    <row r="1203" spans="1:14">
      <c r="A1203" s="34" t="str">
        <f>'2025 Decline Rates Vertical'!$B1203&amp;" "&amp;'2025 Decline Rates Vertical'!$C1203</f>
        <v>48 15</v>
      </c>
      <c r="B1203" s="45">
        <v>48</v>
      </c>
      <c r="C1203" s="46">
        <v>15</v>
      </c>
      <c r="D1203" s="47">
        <v>0.18</v>
      </c>
      <c r="F1203" s="37" t="str">
        <f>'2025 Decline Rates Vertical'!$G1203&amp;" "&amp;'2025 Decline Rates Vertical'!$H1203</f>
        <v>54 96</v>
      </c>
      <c r="G1203" s="45">
        <v>54</v>
      </c>
      <c r="H1203" s="47">
        <v>96</v>
      </c>
      <c r="I1203" s="47">
        <v>0.27</v>
      </c>
      <c r="J1203" s="48"/>
      <c r="K1203" s="45" t="str">
        <f>Table13[[#This Row],[JUR]]&amp;" "&amp;Table13[[#This Row],[FORMATION]]</f>
        <v>54 96</v>
      </c>
      <c r="L1203" s="45">
        <v>54</v>
      </c>
      <c r="M1203" s="47">
        <v>96</v>
      </c>
      <c r="N1203" s="47">
        <v>0.08</v>
      </c>
    </row>
    <row r="1204" spans="1:14">
      <c r="A1204" s="34" t="str">
        <f>'2025 Decline Rates Vertical'!$B1204&amp;" "&amp;'2025 Decline Rates Vertical'!$C1204</f>
        <v>48 93</v>
      </c>
      <c r="B1204" s="49">
        <v>48</v>
      </c>
      <c r="C1204" s="50">
        <v>93</v>
      </c>
      <c r="D1204" s="51">
        <v>0.42</v>
      </c>
      <c r="F1204" s="37" t="str">
        <f>'2025 Decline Rates Vertical'!$G1204&amp;" "&amp;'2025 Decline Rates Vertical'!$H1204</f>
        <v>55 96</v>
      </c>
      <c r="G1204" s="49">
        <v>55</v>
      </c>
      <c r="H1204" s="51">
        <v>96</v>
      </c>
      <c r="I1204" s="51">
        <v>0.13</v>
      </c>
      <c r="J1204" s="44"/>
      <c r="K1204" s="49" t="str">
        <f>Table13[[#This Row],[JUR]]&amp;" "&amp;Table13[[#This Row],[FORMATION]]</f>
        <v>55 96</v>
      </c>
      <c r="L1204" s="49">
        <v>55</v>
      </c>
      <c r="M1204" s="51">
        <v>96</v>
      </c>
      <c r="N1204" s="51">
        <v>0.09</v>
      </c>
    </row>
    <row r="1205" spans="1:14">
      <c r="A1205" s="34" t="str">
        <f>'2025 Decline Rates Vertical'!$B1205&amp;" "&amp;'2025 Decline Rates Vertical'!$C1205</f>
        <v>48 94</v>
      </c>
      <c r="B1205" s="45">
        <v>48</v>
      </c>
      <c r="C1205" s="46">
        <v>94</v>
      </c>
      <c r="D1205" s="47">
        <v>0.34</v>
      </c>
      <c r="F1205" s="37" t="str">
        <f>'2025 Decline Rates Vertical'!$G1205&amp;" "&amp;'2025 Decline Rates Vertical'!$H1205</f>
        <v>1 97</v>
      </c>
      <c r="G1205" s="45">
        <v>1</v>
      </c>
      <c r="H1205" s="47">
        <v>97</v>
      </c>
      <c r="I1205" s="47">
        <v>0.08</v>
      </c>
      <c r="J1205" s="48"/>
      <c r="K1205" s="45" t="str">
        <f>Table13[[#This Row],[JUR]]&amp;" "&amp;Table13[[#This Row],[FORMATION]]</f>
        <v>1 97</v>
      </c>
      <c r="L1205" s="45">
        <v>1</v>
      </c>
      <c r="M1205" s="47">
        <v>97</v>
      </c>
      <c r="N1205" s="47">
        <v>0.05</v>
      </c>
    </row>
    <row r="1206" spans="1:14">
      <c r="A1206" s="34" t="str">
        <f>'2025 Decline Rates Vertical'!$B1206&amp;" "&amp;'2025 Decline Rates Vertical'!$C1206</f>
        <v>48 95</v>
      </c>
      <c r="B1206" s="49">
        <v>48</v>
      </c>
      <c r="C1206" s="50">
        <v>95</v>
      </c>
      <c r="D1206" s="51">
        <v>0.51</v>
      </c>
      <c r="F1206" s="37" t="str">
        <f>'2025 Decline Rates Vertical'!$G1206&amp;" "&amp;'2025 Decline Rates Vertical'!$H1206</f>
        <v>5 97</v>
      </c>
      <c r="G1206" s="49">
        <v>5</v>
      </c>
      <c r="H1206" s="51">
        <v>97</v>
      </c>
      <c r="I1206" s="51">
        <v>0.08</v>
      </c>
      <c r="J1206" s="44"/>
      <c r="K1206" s="49" t="str">
        <f>Table13[[#This Row],[JUR]]&amp;" "&amp;Table13[[#This Row],[FORMATION]]</f>
        <v>5 97</v>
      </c>
      <c r="L1206" s="49">
        <v>5</v>
      </c>
      <c r="M1206" s="51">
        <v>97</v>
      </c>
      <c r="N1206" s="51">
        <v>0.05</v>
      </c>
    </row>
    <row r="1207" spans="1:14">
      <c r="A1207" s="34" t="str">
        <f>'2025 Decline Rates Vertical'!$B1207&amp;" "&amp;'2025 Decline Rates Vertical'!$C1207</f>
        <v>48 96</v>
      </c>
      <c r="B1207" s="45">
        <v>48</v>
      </c>
      <c r="C1207" s="46">
        <v>96</v>
      </c>
      <c r="D1207" s="47">
        <v>0.7</v>
      </c>
      <c r="F1207" s="37" t="str">
        <f>'2025 Decline Rates Vertical'!$G1207&amp;" "&amp;'2025 Decline Rates Vertical'!$H1207</f>
        <v>9 97</v>
      </c>
      <c r="G1207" s="45">
        <v>9</v>
      </c>
      <c r="H1207" s="47">
        <v>97</v>
      </c>
      <c r="I1207" s="47">
        <v>0.08</v>
      </c>
      <c r="J1207" s="48"/>
      <c r="K1207" s="45" t="str">
        <f>Table13[[#This Row],[JUR]]&amp;" "&amp;Table13[[#This Row],[FORMATION]]</f>
        <v>9 97</v>
      </c>
      <c r="L1207" s="45">
        <v>9</v>
      </c>
      <c r="M1207" s="47">
        <v>97</v>
      </c>
      <c r="N1207" s="47">
        <v>0.05</v>
      </c>
    </row>
    <row r="1208" spans="1:14">
      <c r="A1208" s="34" t="str">
        <f>'2025 Decline Rates Vertical'!$B1208&amp;" "&amp;'2025 Decline Rates Vertical'!$C1208</f>
        <v>48 97</v>
      </c>
      <c r="B1208" s="49">
        <v>48</v>
      </c>
      <c r="C1208" s="50">
        <v>97</v>
      </c>
      <c r="D1208" s="51">
        <v>0.23</v>
      </c>
      <c r="F1208" s="37" t="str">
        <f>'2025 Decline Rates Vertical'!$G1208&amp;" "&amp;'2025 Decline Rates Vertical'!$H1208</f>
        <v>11 97</v>
      </c>
      <c r="G1208" s="49">
        <v>11</v>
      </c>
      <c r="H1208" s="51">
        <v>97</v>
      </c>
      <c r="I1208" s="51">
        <v>0.08</v>
      </c>
      <c r="J1208" s="44"/>
      <c r="K1208" s="49" t="str">
        <f>Table13[[#This Row],[JUR]]&amp;" "&amp;Table13[[#This Row],[FORMATION]]</f>
        <v>11 97</v>
      </c>
      <c r="L1208" s="49">
        <v>11</v>
      </c>
      <c r="M1208" s="51">
        <v>97</v>
      </c>
      <c r="N1208" s="51">
        <v>0.05</v>
      </c>
    </row>
    <row r="1209" spans="1:14">
      <c r="A1209" s="34" t="str">
        <f>'2025 Decline Rates Vertical'!$B1209&amp;" "&amp;'2025 Decline Rates Vertical'!$C1209</f>
        <v>48 100</v>
      </c>
      <c r="B1209" s="45">
        <v>48</v>
      </c>
      <c r="C1209" s="46">
        <v>100</v>
      </c>
      <c r="D1209" s="47">
        <v>0</v>
      </c>
      <c r="F1209" s="37" t="str">
        <f>'2025 Decline Rates Vertical'!$G1209&amp;" "&amp;'2025 Decline Rates Vertical'!$H1209</f>
        <v>15 97</v>
      </c>
      <c r="G1209" s="45">
        <v>15</v>
      </c>
      <c r="H1209" s="47">
        <v>97</v>
      </c>
      <c r="I1209" s="47">
        <v>0.08</v>
      </c>
      <c r="J1209" s="48"/>
      <c r="K1209" s="45" t="str">
        <f>Table13[[#This Row],[JUR]]&amp;" "&amp;Table13[[#This Row],[FORMATION]]</f>
        <v>15 97</v>
      </c>
      <c r="L1209" s="45">
        <v>15</v>
      </c>
      <c r="M1209" s="47">
        <v>97</v>
      </c>
      <c r="N1209" s="47">
        <v>0.05</v>
      </c>
    </row>
    <row r="1210" spans="1:14">
      <c r="A1210" s="34" t="str">
        <f>'2025 Decline Rates Vertical'!$B1210&amp;" "&amp;'2025 Decline Rates Vertical'!$C1210</f>
        <v>48 101</v>
      </c>
      <c r="B1210" s="49">
        <v>48</v>
      </c>
      <c r="C1210" s="50">
        <v>101</v>
      </c>
      <c r="D1210" s="51">
        <v>0</v>
      </c>
      <c r="F1210" s="37" t="str">
        <f>'2025 Decline Rates Vertical'!$G1210&amp;" "&amp;'2025 Decline Rates Vertical'!$H1210</f>
        <v>17 97</v>
      </c>
      <c r="G1210" s="49">
        <v>17</v>
      </c>
      <c r="H1210" s="51">
        <v>97</v>
      </c>
      <c r="I1210" s="51">
        <v>0.08</v>
      </c>
      <c r="J1210" s="44"/>
      <c r="K1210" s="49" t="str">
        <f>Table13[[#This Row],[JUR]]&amp;" "&amp;Table13[[#This Row],[FORMATION]]</f>
        <v>17 97</v>
      </c>
      <c r="L1210" s="49">
        <v>17</v>
      </c>
      <c r="M1210" s="51">
        <v>97</v>
      </c>
      <c r="N1210" s="51">
        <v>0.05</v>
      </c>
    </row>
    <row r="1211" spans="1:14">
      <c r="A1211" s="34" t="str">
        <f>'2025 Decline Rates Vertical'!$B1211&amp;" "&amp;'2025 Decline Rates Vertical'!$C1211</f>
        <v>49 9</v>
      </c>
      <c r="B1211" s="45">
        <v>49</v>
      </c>
      <c r="C1211" s="46">
        <v>9</v>
      </c>
      <c r="D1211" s="47">
        <v>0.38</v>
      </c>
      <c r="F1211" s="37" t="str">
        <f>'2025 Decline Rates Vertical'!$G1211&amp;" "&amp;'2025 Decline Rates Vertical'!$H1211</f>
        <v>21 97</v>
      </c>
      <c r="G1211" s="45">
        <v>21</v>
      </c>
      <c r="H1211" s="47">
        <v>97</v>
      </c>
      <c r="I1211" s="47">
        <v>0.08</v>
      </c>
      <c r="J1211" s="48"/>
      <c r="K1211" s="45" t="str">
        <f>Table13[[#This Row],[JUR]]&amp;" "&amp;Table13[[#This Row],[FORMATION]]</f>
        <v>21 97</v>
      </c>
      <c r="L1211" s="45">
        <v>21</v>
      </c>
      <c r="M1211" s="47">
        <v>97</v>
      </c>
      <c r="N1211" s="47">
        <v>0.05</v>
      </c>
    </row>
    <row r="1212" spans="1:14">
      <c r="A1212" s="34" t="str">
        <f>'2025 Decline Rates Vertical'!$B1212&amp;" "&amp;'2025 Decline Rates Vertical'!$C1212</f>
        <v>49 10</v>
      </c>
      <c r="B1212" s="49">
        <v>49</v>
      </c>
      <c r="C1212" s="50">
        <v>10</v>
      </c>
      <c r="D1212" s="51">
        <v>0.23</v>
      </c>
      <c r="F1212" s="37" t="str">
        <f>'2025 Decline Rates Vertical'!$G1212&amp;" "&amp;'2025 Decline Rates Vertical'!$H1212</f>
        <v>24 97</v>
      </c>
      <c r="G1212" s="49">
        <v>24</v>
      </c>
      <c r="H1212" s="51">
        <v>97</v>
      </c>
      <c r="I1212" s="51">
        <v>0.08</v>
      </c>
      <c r="J1212" s="44"/>
      <c r="K1212" s="49" t="str">
        <f>Table13[[#This Row],[JUR]]&amp;" "&amp;Table13[[#This Row],[FORMATION]]</f>
        <v>24 97</v>
      </c>
      <c r="L1212" s="49">
        <v>24</v>
      </c>
      <c r="M1212" s="51">
        <v>97</v>
      </c>
      <c r="N1212" s="51">
        <v>0.05</v>
      </c>
    </row>
    <row r="1213" spans="1:14">
      <c r="A1213" s="34" t="str">
        <f>'2025 Decline Rates Vertical'!$B1213&amp;" "&amp;'2025 Decline Rates Vertical'!$C1213</f>
        <v>49 11</v>
      </c>
      <c r="B1213" s="45">
        <v>49</v>
      </c>
      <c r="C1213" s="46">
        <v>11</v>
      </c>
      <c r="D1213" s="47">
        <v>0.41</v>
      </c>
      <c r="F1213" s="37" t="str">
        <f>'2025 Decline Rates Vertical'!$G1213&amp;" "&amp;'2025 Decline Rates Vertical'!$H1213</f>
        <v>25 97</v>
      </c>
      <c r="G1213" s="45">
        <v>25</v>
      </c>
      <c r="H1213" s="47">
        <v>97</v>
      </c>
      <c r="I1213" s="47">
        <v>0.08</v>
      </c>
      <c r="J1213" s="48"/>
      <c r="K1213" s="45" t="str">
        <f>Table13[[#This Row],[JUR]]&amp;" "&amp;Table13[[#This Row],[FORMATION]]</f>
        <v>25 97</v>
      </c>
      <c r="L1213" s="45">
        <v>25</v>
      </c>
      <c r="M1213" s="47">
        <v>97</v>
      </c>
      <c r="N1213" s="47">
        <v>0.05</v>
      </c>
    </row>
    <row r="1214" spans="1:14">
      <c r="A1214" s="34" t="str">
        <f>'2025 Decline Rates Vertical'!$B1214&amp;" "&amp;'2025 Decline Rates Vertical'!$C1214</f>
        <v>49 12</v>
      </c>
      <c r="B1214" s="49">
        <v>49</v>
      </c>
      <c r="C1214" s="50">
        <v>12</v>
      </c>
      <c r="D1214" s="51">
        <v>0.37</v>
      </c>
      <c r="F1214" s="37" t="str">
        <f>'2025 Decline Rates Vertical'!$G1214&amp;" "&amp;'2025 Decline Rates Vertical'!$H1214</f>
        <v>27 97</v>
      </c>
      <c r="G1214" s="49">
        <v>27</v>
      </c>
      <c r="H1214" s="51">
        <v>97</v>
      </c>
      <c r="I1214" s="51">
        <v>-0.1</v>
      </c>
      <c r="J1214" s="44"/>
      <c r="K1214" s="49" t="str">
        <f>Table13[[#This Row],[JUR]]&amp;" "&amp;Table13[[#This Row],[FORMATION]]</f>
        <v>27 97</v>
      </c>
      <c r="L1214" s="49">
        <v>27</v>
      </c>
      <c r="M1214" s="51">
        <v>97</v>
      </c>
      <c r="N1214" s="51">
        <v>0.05</v>
      </c>
    </row>
    <row r="1215" spans="1:14">
      <c r="A1215" s="34" t="str">
        <f>'2025 Decline Rates Vertical'!$B1215&amp;" "&amp;'2025 Decline Rates Vertical'!$C1215</f>
        <v>49 13</v>
      </c>
      <c r="B1215" s="45">
        <v>49</v>
      </c>
      <c r="C1215" s="46">
        <v>13</v>
      </c>
      <c r="D1215" s="47">
        <v>0.4</v>
      </c>
      <c r="F1215" s="37" t="str">
        <f>'2025 Decline Rates Vertical'!$G1215&amp;" "&amp;'2025 Decline Rates Vertical'!$H1215</f>
        <v>28 97</v>
      </c>
      <c r="G1215" s="45">
        <v>28</v>
      </c>
      <c r="H1215" s="47">
        <v>97</v>
      </c>
      <c r="I1215" s="47">
        <v>-0.1</v>
      </c>
      <c r="J1215" s="48"/>
      <c r="K1215" s="45" t="str">
        <f>Table13[[#This Row],[JUR]]&amp;" "&amp;Table13[[#This Row],[FORMATION]]</f>
        <v>28 97</v>
      </c>
      <c r="L1215" s="45">
        <v>28</v>
      </c>
      <c r="M1215" s="47">
        <v>97</v>
      </c>
      <c r="N1215" s="47">
        <v>0.05</v>
      </c>
    </row>
    <row r="1216" spans="1:14">
      <c r="A1216" s="34" t="str">
        <f>'2025 Decline Rates Vertical'!$B1216&amp;" "&amp;'2025 Decline Rates Vertical'!$C1216</f>
        <v>49 14</v>
      </c>
      <c r="B1216" s="49">
        <v>49</v>
      </c>
      <c r="C1216" s="50">
        <v>14</v>
      </c>
      <c r="D1216" s="51">
        <v>0.31</v>
      </c>
      <c r="F1216" s="37" t="str">
        <f>'2025 Decline Rates Vertical'!$G1216&amp;" "&amp;'2025 Decline Rates Vertical'!$H1216</f>
        <v>31 97</v>
      </c>
      <c r="G1216" s="49">
        <v>31</v>
      </c>
      <c r="H1216" s="51">
        <v>97</v>
      </c>
      <c r="I1216" s="51">
        <v>0.08</v>
      </c>
      <c r="J1216" s="44"/>
      <c r="K1216" s="49" t="str">
        <f>Table13[[#This Row],[JUR]]&amp;" "&amp;Table13[[#This Row],[FORMATION]]</f>
        <v>31 97</v>
      </c>
      <c r="L1216" s="49">
        <v>31</v>
      </c>
      <c r="M1216" s="51">
        <v>97</v>
      </c>
      <c r="N1216" s="51">
        <v>0.05</v>
      </c>
    </row>
    <row r="1217" spans="1:14">
      <c r="A1217" s="34" t="str">
        <f>'2025 Decline Rates Vertical'!$B1217&amp;" "&amp;'2025 Decline Rates Vertical'!$C1217</f>
        <v>49 15</v>
      </c>
      <c r="B1217" s="45">
        <v>49</v>
      </c>
      <c r="C1217" s="46">
        <v>15</v>
      </c>
      <c r="D1217" s="47">
        <v>0.34</v>
      </c>
      <c r="F1217" s="37" t="str">
        <f>'2025 Decline Rates Vertical'!$G1217&amp;" "&amp;'2025 Decline Rates Vertical'!$H1217</f>
        <v>35 97</v>
      </c>
      <c r="G1217" s="45">
        <v>35</v>
      </c>
      <c r="H1217" s="47">
        <v>97</v>
      </c>
      <c r="I1217" s="47">
        <v>0.08</v>
      </c>
      <c r="J1217" s="48"/>
      <c r="K1217" s="45" t="str">
        <f>Table13[[#This Row],[JUR]]&amp;" "&amp;Table13[[#This Row],[FORMATION]]</f>
        <v>35 97</v>
      </c>
      <c r="L1217" s="45">
        <v>35</v>
      </c>
      <c r="M1217" s="47">
        <v>97</v>
      </c>
      <c r="N1217" s="47">
        <v>0.05</v>
      </c>
    </row>
    <row r="1218" spans="1:14">
      <c r="A1218" s="34" t="str">
        <f>'2025 Decline Rates Vertical'!$B1218&amp;" "&amp;'2025 Decline Rates Vertical'!$C1218</f>
        <v>49 18</v>
      </c>
      <c r="B1218" s="49">
        <v>49</v>
      </c>
      <c r="C1218" s="50">
        <v>18</v>
      </c>
      <c r="D1218" s="51">
        <v>0.36</v>
      </c>
      <c r="F1218" s="37" t="str">
        <f>'2025 Decline Rates Vertical'!$G1218&amp;" "&amp;'2025 Decline Rates Vertical'!$H1218</f>
        <v>41 97</v>
      </c>
      <c r="G1218" s="49">
        <v>41</v>
      </c>
      <c r="H1218" s="51">
        <v>97</v>
      </c>
      <c r="I1218" s="51">
        <v>-0.1</v>
      </c>
      <c r="J1218" s="44"/>
      <c r="K1218" s="49" t="str">
        <f>Table13[[#This Row],[JUR]]&amp;" "&amp;Table13[[#This Row],[FORMATION]]</f>
        <v>41 97</v>
      </c>
      <c r="L1218" s="49">
        <v>41</v>
      </c>
      <c r="M1218" s="51">
        <v>97</v>
      </c>
      <c r="N1218" s="51">
        <v>0.05</v>
      </c>
    </row>
    <row r="1219" spans="1:14">
      <c r="A1219" s="34" t="str">
        <f>'2025 Decline Rates Vertical'!$B1219&amp;" "&amp;'2025 Decline Rates Vertical'!$C1219</f>
        <v>49 21</v>
      </c>
      <c r="B1219" s="45">
        <v>49</v>
      </c>
      <c r="C1219" s="46">
        <v>21</v>
      </c>
      <c r="D1219" s="47">
        <v>0.31</v>
      </c>
      <c r="F1219" s="37" t="str">
        <f>'2025 Decline Rates Vertical'!$G1219&amp;" "&amp;'2025 Decline Rates Vertical'!$H1219</f>
        <v>46 97</v>
      </c>
      <c r="G1219" s="45">
        <v>46</v>
      </c>
      <c r="H1219" s="47">
        <v>97</v>
      </c>
      <c r="I1219" s="47">
        <v>0.08</v>
      </c>
      <c r="J1219" s="48"/>
      <c r="K1219" s="45" t="str">
        <f>Table13[[#This Row],[JUR]]&amp;" "&amp;Table13[[#This Row],[FORMATION]]</f>
        <v>46 97</v>
      </c>
      <c r="L1219" s="45">
        <v>46</v>
      </c>
      <c r="M1219" s="47">
        <v>97</v>
      </c>
      <c r="N1219" s="47">
        <v>0.05</v>
      </c>
    </row>
    <row r="1220" spans="1:14">
      <c r="A1220" s="34" t="str">
        <f>'2025 Decline Rates Vertical'!$B1220&amp;" "&amp;'2025 Decline Rates Vertical'!$C1220</f>
        <v>49 28</v>
      </c>
      <c r="B1220" s="49">
        <v>49</v>
      </c>
      <c r="C1220" s="50">
        <v>28</v>
      </c>
      <c r="D1220" s="51">
        <v>0.34</v>
      </c>
      <c r="F1220" s="37" t="str">
        <f>'2025 Decline Rates Vertical'!$G1220&amp;" "&amp;'2025 Decline Rates Vertical'!$H1220</f>
        <v>48 97</v>
      </c>
      <c r="G1220" s="49">
        <v>48</v>
      </c>
      <c r="H1220" s="51">
        <v>97</v>
      </c>
      <c r="I1220" s="51">
        <v>0.08</v>
      </c>
      <c r="J1220" s="44"/>
      <c r="K1220" s="49" t="str">
        <f>Table13[[#This Row],[JUR]]&amp;" "&amp;Table13[[#This Row],[FORMATION]]</f>
        <v>48 97</v>
      </c>
      <c r="L1220" s="49">
        <v>48</v>
      </c>
      <c r="M1220" s="51">
        <v>97</v>
      </c>
      <c r="N1220" s="51">
        <v>0.05</v>
      </c>
    </row>
    <row r="1221" spans="1:14">
      <c r="A1221" s="34" t="str">
        <f>'2025 Decline Rates Vertical'!$B1221&amp;" "&amp;'2025 Decline Rates Vertical'!$C1221</f>
        <v>49 29</v>
      </c>
      <c r="B1221" s="45">
        <v>49</v>
      </c>
      <c r="C1221" s="46">
        <v>29</v>
      </c>
      <c r="D1221" s="47">
        <v>0.28000000000000003</v>
      </c>
      <c r="F1221" s="37" t="str">
        <f>'2025 Decline Rates Vertical'!$G1221&amp;" "&amp;'2025 Decline Rates Vertical'!$H1221</f>
        <v>49 97</v>
      </c>
      <c r="G1221" s="45">
        <v>49</v>
      </c>
      <c r="H1221" s="47">
        <v>97</v>
      </c>
      <c r="I1221" s="47">
        <v>0.08</v>
      </c>
      <c r="J1221" s="48"/>
      <c r="K1221" s="45" t="str">
        <f>Table13[[#This Row],[JUR]]&amp;" "&amp;Table13[[#This Row],[FORMATION]]</f>
        <v>49 97</v>
      </c>
      <c r="L1221" s="45">
        <v>49</v>
      </c>
      <c r="M1221" s="47">
        <v>97</v>
      </c>
      <c r="N1221" s="47">
        <v>0.05</v>
      </c>
    </row>
    <row r="1222" spans="1:14">
      <c r="A1222" s="34" t="str">
        <f>'2025 Decline Rates Vertical'!$B1222&amp;" "&amp;'2025 Decline Rates Vertical'!$C1222</f>
        <v>49 33</v>
      </c>
      <c r="B1222" s="49">
        <v>49</v>
      </c>
      <c r="C1222" s="50">
        <v>33</v>
      </c>
      <c r="D1222" s="51">
        <v>0.34</v>
      </c>
      <c r="F1222" s="37" t="str">
        <f>'2025 Decline Rates Vertical'!$G1222&amp;" "&amp;'2025 Decline Rates Vertical'!$H1222</f>
        <v>52 97</v>
      </c>
      <c r="G1222" s="49">
        <v>52</v>
      </c>
      <c r="H1222" s="51">
        <v>97</v>
      </c>
      <c r="I1222" s="51">
        <v>0.08</v>
      </c>
      <c r="J1222" s="44"/>
      <c r="K1222" s="49" t="str">
        <f>Table13[[#This Row],[JUR]]&amp;" "&amp;Table13[[#This Row],[FORMATION]]</f>
        <v>52 97</v>
      </c>
      <c r="L1222" s="49">
        <v>52</v>
      </c>
      <c r="M1222" s="51">
        <v>97</v>
      </c>
      <c r="N1222" s="51">
        <v>0.05</v>
      </c>
    </row>
    <row r="1223" spans="1:14">
      <c r="A1223" s="34" t="str">
        <f>'2025 Decline Rates Vertical'!$B1223&amp;" "&amp;'2025 Decline Rates Vertical'!$C1223</f>
        <v>49 34</v>
      </c>
      <c r="B1223" s="45">
        <v>49</v>
      </c>
      <c r="C1223" s="46">
        <v>34</v>
      </c>
      <c r="D1223" s="47">
        <v>0.42</v>
      </c>
      <c r="F1223" s="37" t="str">
        <f>'2025 Decline Rates Vertical'!$G1223&amp;" "&amp;'2025 Decline Rates Vertical'!$H1223</f>
        <v>55 97</v>
      </c>
      <c r="G1223" s="45">
        <v>55</v>
      </c>
      <c r="H1223" s="47">
        <v>97</v>
      </c>
      <c r="I1223" s="47">
        <v>-0.1</v>
      </c>
      <c r="J1223" s="48"/>
      <c r="K1223" s="45" t="str">
        <f>Table13[[#This Row],[JUR]]&amp;" "&amp;Table13[[#This Row],[FORMATION]]</f>
        <v>55 97</v>
      </c>
      <c r="L1223" s="45">
        <v>55</v>
      </c>
      <c r="M1223" s="47">
        <v>97</v>
      </c>
      <c r="N1223" s="47">
        <v>0.05</v>
      </c>
    </row>
    <row r="1224" spans="1:14">
      <c r="A1224" s="34" t="str">
        <f>'2025 Decline Rates Vertical'!$B1224&amp;" "&amp;'2025 Decline Rates Vertical'!$C1224</f>
        <v>49 37</v>
      </c>
      <c r="B1224" s="49">
        <v>49</v>
      </c>
      <c r="C1224" s="50">
        <v>37</v>
      </c>
      <c r="D1224" s="51">
        <v>0.49</v>
      </c>
      <c r="F1224" s="37" t="str">
        <f>'2025 Decline Rates Vertical'!$G1224&amp;" "&amp;'2025 Decline Rates Vertical'!$H1224</f>
        <v>1 98</v>
      </c>
      <c r="G1224" s="49">
        <v>1</v>
      </c>
      <c r="H1224" s="51">
        <v>98</v>
      </c>
      <c r="I1224" s="51">
        <v>0.05</v>
      </c>
      <c r="J1224" s="44"/>
      <c r="K1224" s="49" t="str">
        <f>Table13[[#This Row],[JUR]]&amp;" "&amp;Table13[[#This Row],[FORMATION]]</f>
        <v>1 98</v>
      </c>
      <c r="L1224" s="49">
        <v>1</v>
      </c>
      <c r="M1224" s="51">
        <v>98</v>
      </c>
      <c r="N1224" s="51">
        <v>0.32</v>
      </c>
    </row>
    <row r="1225" spans="1:14">
      <c r="A1225" s="34" t="str">
        <f>'2025 Decline Rates Vertical'!$B1225&amp;" "&amp;'2025 Decline Rates Vertical'!$C1225</f>
        <v>49 38</v>
      </c>
      <c r="B1225" s="45">
        <v>49</v>
      </c>
      <c r="C1225" s="46">
        <v>38</v>
      </c>
      <c r="D1225" s="47">
        <v>0.38</v>
      </c>
      <c r="F1225" s="37" t="str">
        <f>'2025 Decline Rates Vertical'!$G1225&amp;" "&amp;'2025 Decline Rates Vertical'!$H1225</f>
        <v>9 98</v>
      </c>
      <c r="G1225" s="45">
        <v>9</v>
      </c>
      <c r="H1225" s="47">
        <v>98</v>
      </c>
      <c r="I1225" s="47">
        <v>0.05</v>
      </c>
      <c r="J1225" s="48"/>
      <c r="K1225" s="45" t="str">
        <f>Table13[[#This Row],[JUR]]&amp;" "&amp;Table13[[#This Row],[FORMATION]]</f>
        <v>9 98</v>
      </c>
      <c r="L1225" s="45">
        <v>9</v>
      </c>
      <c r="M1225" s="47">
        <v>98</v>
      </c>
      <c r="N1225" s="47">
        <v>0.32</v>
      </c>
    </row>
    <row r="1226" spans="1:14">
      <c r="A1226" s="34" t="str">
        <f>'2025 Decline Rates Vertical'!$B1226&amp;" "&amp;'2025 Decline Rates Vertical'!$C1226</f>
        <v>49 40</v>
      </c>
      <c r="B1226" s="49">
        <v>49</v>
      </c>
      <c r="C1226" s="50">
        <v>40</v>
      </c>
      <c r="D1226" s="51">
        <v>0.46</v>
      </c>
      <c r="F1226" s="37" t="str">
        <f>'2025 Decline Rates Vertical'!$G1226&amp;" "&amp;'2025 Decline Rates Vertical'!$H1226</f>
        <v>11 98</v>
      </c>
      <c r="G1226" s="49">
        <v>11</v>
      </c>
      <c r="H1226" s="51">
        <v>98</v>
      </c>
      <c r="I1226" s="51">
        <v>0.05</v>
      </c>
      <c r="J1226" s="44"/>
      <c r="K1226" s="49" t="str">
        <f>Table13[[#This Row],[JUR]]&amp;" "&amp;Table13[[#This Row],[FORMATION]]</f>
        <v>11 98</v>
      </c>
      <c r="L1226" s="49">
        <v>11</v>
      </c>
      <c r="M1226" s="51">
        <v>98</v>
      </c>
      <c r="N1226" s="51">
        <v>0.32</v>
      </c>
    </row>
    <row r="1227" spans="1:14">
      <c r="A1227" s="34" t="str">
        <f>'2025 Decline Rates Vertical'!$B1227&amp;" "&amp;'2025 Decline Rates Vertical'!$C1227</f>
        <v>49 50</v>
      </c>
      <c r="B1227" s="45">
        <v>49</v>
      </c>
      <c r="C1227" s="46">
        <v>50</v>
      </c>
      <c r="D1227" s="47">
        <v>0.28000000000000003</v>
      </c>
      <c r="F1227" s="37" t="str">
        <f>'2025 Decline Rates Vertical'!$G1227&amp;" "&amp;'2025 Decline Rates Vertical'!$H1227</f>
        <v>17 98</v>
      </c>
      <c r="G1227" s="45">
        <v>17</v>
      </c>
      <c r="H1227" s="47">
        <v>98</v>
      </c>
      <c r="I1227" s="47">
        <v>0.05</v>
      </c>
      <c r="J1227" s="48"/>
      <c r="K1227" s="45" t="str">
        <f>Table13[[#This Row],[JUR]]&amp;" "&amp;Table13[[#This Row],[FORMATION]]</f>
        <v>17 98</v>
      </c>
      <c r="L1227" s="45">
        <v>17</v>
      </c>
      <c r="M1227" s="47">
        <v>98</v>
      </c>
      <c r="N1227" s="47">
        <v>0.32</v>
      </c>
    </row>
    <row r="1228" spans="1:14">
      <c r="A1228" s="34" t="str">
        <f>'2025 Decline Rates Vertical'!$B1228&amp;" "&amp;'2025 Decline Rates Vertical'!$C1228</f>
        <v>49 57</v>
      </c>
      <c r="B1228" s="49">
        <v>49</v>
      </c>
      <c r="C1228" s="50">
        <v>57</v>
      </c>
      <c r="D1228" s="51">
        <v>0.39</v>
      </c>
      <c r="F1228" s="37" t="str">
        <f>'2025 Decline Rates Vertical'!$G1228&amp;" "&amp;'2025 Decline Rates Vertical'!$H1228</f>
        <v>21 98</v>
      </c>
      <c r="G1228" s="49">
        <v>21</v>
      </c>
      <c r="H1228" s="51">
        <v>98</v>
      </c>
      <c r="I1228" s="51">
        <v>0.05</v>
      </c>
      <c r="J1228" s="44"/>
      <c r="K1228" s="49" t="str">
        <f>Table13[[#This Row],[JUR]]&amp;" "&amp;Table13[[#This Row],[FORMATION]]</f>
        <v>21 98</v>
      </c>
      <c r="L1228" s="49">
        <v>21</v>
      </c>
      <c r="M1228" s="51">
        <v>98</v>
      </c>
      <c r="N1228" s="51">
        <v>0.32</v>
      </c>
    </row>
    <row r="1229" spans="1:14">
      <c r="A1229" s="34" t="str">
        <f>'2025 Decline Rates Vertical'!$B1229&amp;" "&amp;'2025 Decline Rates Vertical'!$C1229</f>
        <v>49 58</v>
      </c>
      <c r="B1229" s="45">
        <v>49</v>
      </c>
      <c r="C1229" s="46">
        <v>58</v>
      </c>
      <c r="D1229" s="47">
        <v>0.35</v>
      </c>
      <c r="F1229" s="37" t="str">
        <f>'2025 Decline Rates Vertical'!$G1229&amp;" "&amp;'2025 Decline Rates Vertical'!$H1229</f>
        <v>24 98</v>
      </c>
      <c r="G1229" s="45">
        <v>24</v>
      </c>
      <c r="H1229" s="47">
        <v>98</v>
      </c>
      <c r="I1229" s="47">
        <v>0.05</v>
      </c>
      <c r="J1229" s="48"/>
      <c r="K1229" s="45" t="str">
        <f>Table13[[#This Row],[JUR]]&amp;" "&amp;Table13[[#This Row],[FORMATION]]</f>
        <v>24 98</v>
      </c>
      <c r="L1229" s="45">
        <v>24</v>
      </c>
      <c r="M1229" s="47">
        <v>98</v>
      </c>
      <c r="N1229" s="47">
        <v>0.32</v>
      </c>
    </row>
    <row r="1230" spans="1:14">
      <c r="A1230" s="34" t="str">
        <f>'2025 Decline Rates Vertical'!$B1230&amp;" "&amp;'2025 Decline Rates Vertical'!$C1230</f>
        <v>49 59</v>
      </c>
      <c r="B1230" s="49">
        <v>49</v>
      </c>
      <c r="C1230" s="50">
        <v>59</v>
      </c>
      <c r="D1230" s="51">
        <v>0.39</v>
      </c>
      <c r="F1230" s="37" t="str">
        <f>'2025 Decline Rates Vertical'!$G1230&amp;" "&amp;'2025 Decline Rates Vertical'!$H1230</f>
        <v>27 98</v>
      </c>
      <c r="G1230" s="49">
        <v>27</v>
      </c>
      <c r="H1230" s="51">
        <v>98</v>
      </c>
      <c r="I1230" s="51">
        <v>0.05</v>
      </c>
      <c r="J1230" s="44"/>
      <c r="K1230" s="49" t="str">
        <f>Table13[[#This Row],[JUR]]&amp;" "&amp;Table13[[#This Row],[FORMATION]]</f>
        <v>27 98</v>
      </c>
      <c r="L1230" s="49">
        <v>27</v>
      </c>
      <c r="M1230" s="51">
        <v>98</v>
      </c>
      <c r="N1230" s="51">
        <v>0.32</v>
      </c>
    </row>
    <row r="1231" spans="1:14">
      <c r="A1231" s="34" t="str">
        <f>'2025 Decline Rates Vertical'!$B1231&amp;" "&amp;'2025 Decline Rates Vertical'!$C1231</f>
        <v>49 60</v>
      </c>
      <c r="B1231" s="45">
        <v>49</v>
      </c>
      <c r="C1231" s="46">
        <v>60</v>
      </c>
      <c r="D1231" s="47">
        <v>0.39</v>
      </c>
      <c r="F1231" s="37" t="str">
        <f>'2025 Decline Rates Vertical'!$G1231&amp;" "&amp;'2025 Decline Rates Vertical'!$H1231</f>
        <v>28 98</v>
      </c>
      <c r="G1231" s="45">
        <v>28</v>
      </c>
      <c r="H1231" s="47">
        <v>98</v>
      </c>
      <c r="I1231" s="47">
        <v>0.05</v>
      </c>
      <c r="J1231" s="48"/>
      <c r="K1231" s="45" t="str">
        <f>Table13[[#This Row],[JUR]]&amp;" "&amp;Table13[[#This Row],[FORMATION]]</f>
        <v>28 98</v>
      </c>
      <c r="L1231" s="45">
        <v>28</v>
      </c>
      <c r="M1231" s="47">
        <v>98</v>
      </c>
      <c r="N1231" s="47">
        <v>0.32</v>
      </c>
    </row>
    <row r="1232" spans="1:14">
      <c r="A1232" s="34" t="str">
        <f>'2025 Decline Rates Vertical'!$B1232&amp;" "&amp;'2025 Decline Rates Vertical'!$C1232</f>
        <v>49 61</v>
      </c>
      <c r="B1232" s="49">
        <v>49</v>
      </c>
      <c r="C1232" s="50">
        <v>61</v>
      </c>
      <c r="D1232" s="51">
        <v>0.35</v>
      </c>
      <c r="F1232" s="37" t="str">
        <f>'2025 Decline Rates Vertical'!$G1232&amp;" "&amp;'2025 Decline Rates Vertical'!$H1232</f>
        <v>31 98</v>
      </c>
      <c r="G1232" s="49">
        <v>31</v>
      </c>
      <c r="H1232" s="51">
        <v>98</v>
      </c>
      <c r="I1232" s="51">
        <v>0.05</v>
      </c>
      <c r="J1232" s="44"/>
      <c r="K1232" s="49" t="str">
        <f>Table13[[#This Row],[JUR]]&amp;" "&amp;Table13[[#This Row],[FORMATION]]</f>
        <v>31 98</v>
      </c>
      <c r="L1232" s="49">
        <v>31</v>
      </c>
      <c r="M1232" s="51">
        <v>98</v>
      </c>
      <c r="N1232" s="51">
        <v>0.32</v>
      </c>
    </row>
    <row r="1233" spans="1:14">
      <c r="A1233" s="34" t="str">
        <f>'2025 Decline Rates Vertical'!$B1233&amp;" "&amp;'2025 Decline Rates Vertical'!$C1233</f>
        <v>49 62</v>
      </c>
      <c r="B1233" s="45">
        <v>49</v>
      </c>
      <c r="C1233" s="46">
        <v>62</v>
      </c>
      <c r="D1233" s="47">
        <v>0.28000000000000003</v>
      </c>
      <c r="F1233" s="37" t="str">
        <f>'2025 Decline Rates Vertical'!$G1233&amp;" "&amp;'2025 Decline Rates Vertical'!$H1233</f>
        <v>41 98</v>
      </c>
      <c r="G1233" s="45">
        <v>41</v>
      </c>
      <c r="H1233" s="47">
        <v>98</v>
      </c>
      <c r="I1233" s="47">
        <v>0.05</v>
      </c>
      <c r="J1233" s="48"/>
      <c r="K1233" s="45" t="str">
        <f>Table13[[#This Row],[JUR]]&amp;" "&amp;Table13[[#This Row],[FORMATION]]</f>
        <v>41 98</v>
      </c>
      <c r="L1233" s="45">
        <v>41</v>
      </c>
      <c r="M1233" s="47">
        <v>98</v>
      </c>
      <c r="N1233" s="47">
        <v>0.32</v>
      </c>
    </row>
    <row r="1234" spans="1:14">
      <c r="A1234" s="34" t="str">
        <f>'2025 Decline Rates Vertical'!$B1234&amp;" "&amp;'2025 Decline Rates Vertical'!$C1234</f>
        <v>49 63</v>
      </c>
      <c r="B1234" s="49">
        <v>49</v>
      </c>
      <c r="C1234" s="50">
        <v>63</v>
      </c>
      <c r="D1234" s="51">
        <v>0.3</v>
      </c>
      <c r="F1234" s="37" t="str">
        <f>'2025 Decline Rates Vertical'!$G1234&amp;" "&amp;'2025 Decline Rates Vertical'!$H1234</f>
        <v>46 98</v>
      </c>
      <c r="G1234" s="49">
        <v>46</v>
      </c>
      <c r="H1234" s="51">
        <v>98</v>
      </c>
      <c r="I1234" s="51">
        <v>0.05</v>
      </c>
      <c r="J1234" s="44"/>
      <c r="K1234" s="49" t="str">
        <f>Table13[[#This Row],[JUR]]&amp;" "&amp;Table13[[#This Row],[FORMATION]]</f>
        <v>46 98</v>
      </c>
      <c r="L1234" s="49">
        <v>46</v>
      </c>
      <c r="M1234" s="51">
        <v>98</v>
      </c>
      <c r="N1234" s="51">
        <v>0.32</v>
      </c>
    </row>
    <row r="1235" spans="1:14">
      <c r="A1235" s="34" t="str">
        <f>'2025 Decline Rates Vertical'!$B1235&amp;" "&amp;'2025 Decline Rates Vertical'!$C1235</f>
        <v>49 64</v>
      </c>
      <c r="B1235" s="45">
        <v>49</v>
      </c>
      <c r="C1235" s="46">
        <v>64</v>
      </c>
      <c r="D1235" s="47">
        <v>0.28000000000000003</v>
      </c>
      <c r="F1235" s="37" t="str">
        <f>'2025 Decline Rates Vertical'!$G1235&amp;" "&amp;'2025 Decline Rates Vertical'!$H1235</f>
        <v>49 98</v>
      </c>
      <c r="G1235" s="45">
        <v>49</v>
      </c>
      <c r="H1235" s="47">
        <v>98</v>
      </c>
      <c r="I1235" s="47">
        <v>0.05</v>
      </c>
      <c r="J1235" s="48"/>
      <c r="K1235" s="45" t="str">
        <f>Table13[[#This Row],[JUR]]&amp;" "&amp;Table13[[#This Row],[FORMATION]]</f>
        <v>49 98</v>
      </c>
      <c r="L1235" s="45">
        <v>49</v>
      </c>
      <c r="M1235" s="47">
        <v>98</v>
      </c>
      <c r="N1235" s="47">
        <v>0.32</v>
      </c>
    </row>
    <row r="1236" spans="1:14">
      <c r="A1236" s="34" t="str">
        <f>'2025 Decline Rates Vertical'!$B1236&amp;" "&amp;'2025 Decline Rates Vertical'!$C1236</f>
        <v>49 65</v>
      </c>
      <c r="B1236" s="49">
        <v>49</v>
      </c>
      <c r="C1236" s="50">
        <v>65</v>
      </c>
      <c r="D1236" s="51">
        <v>0.37</v>
      </c>
      <c r="F1236" s="37" t="str">
        <f>'2025 Decline Rates Vertical'!$G1236&amp;" "&amp;'2025 Decline Rates Vertical'!$H1236</f>
        <v>55 98</v>
      </c>
      <c r="G1236" s="49">
        <v>55</v>
      </c>
      <c r="H1236" s="51">
        <v>98</v>
      </c>
      <c r="I1236" s="51">
        <v>0.05</v>
      </c>
      <c r="J1236" s="44"/>
      <c r="K1236" s="49" t="str">
        <f>Table13[[#This Row],[JUR]]&amp;" "&amp;Table13[[#This Row],[FORMATION]]</f>
        <v>55 98</v>
      </c>
      <c r="L1236" s="49">
        <v>55</v>
      </c>
      <c r="M1236" s="51">
        <v>98</v>
      </c>
      <c r="N1236" s="51">
        <v>0.32</v>
      </c>
    </row>
    <row r="1237" spans="1:14">
      <c r="A1237" s="34" t="str">
        <f>'2025 Decline Rates Vertical'!$B1237&amp;" "&amp;'2025 Decline Rates Vertical'!$C1237</f>
        <v>49 66</v>
      </c>
      <c r="B1237" s="45">
        <v>49</v>
      </c>
      <c r="C1237" s="46">
        <v>66</v>
      </c>
      <c r="D1237" s="47">
        <v>0.28999999999999998</v>
      </c>
      <c r="F1237" s="37" t="str">
        <f>'2025 Decline Rates Vertical'!$G1237&amp;" "&amp;'2025 Decline Rates Vertical'!$H1237</f>
        <v>1 100</v>
      </c>
      <c r="G1237" s="45">
        <v>1</v>
      </c>
      <c r="H1237" s="47">
        <v>100</v>
      </c>
      <c r="I1237" s="47">
        <v>0</v>
      </c>
      <c r="J1237" s="48"/>
      <c r="K1237" s="45" t="str">
        <f>Table13[[#This Row],[JUR]]&amp;" "&amp;Table13[[#This Row],[FORMATION]]</f>
        <v>1 100</v>
      </c>
      <c r="L1237" s="45">
        <v>1</v>
      </c>
      <c r="M1237" s="47">
        <v>100</v>
      </c>
      <c r="N1237" s="47">
        <v>0</v>
      </c>
    </row>
    <row r="1238" spans="1:14">
      <c r="A1238" s="34" t="str">
        <f>'2025 Decline Rates Vertical'!$B1238&amp;" "&amp;'2025 Decline Rates Vertical'!$C1238</f>
        <v>49 67</v>
      </c>
      <c r="B1238" s="49">
        <v>49</v>
      </c>
      <c r="C1238" s="50">
        <v>67</v>
      </c>
      <c r="D1238" s="51">
        <v>0.38</v>
      </c>
      <c r="F1238" s="37" t="str">
        <f>'2025 Decline Rates Vertical'!$G1238&amp;" "&amp;'2025 Decline Rates Vertical'!$H1238</f>
        <v>2 100</v>
      </c>
      <c r="G1238" s="49">
        <v>2</v>
      </c>
      <c r="H1238" s="51">
        <v>100</v>
      </c>
      <c r="I1238" s="51">
        <v>0</v>
      </c>
      <c r="J1238" s="44"/>
      <c r="K1238" s="49" t="str">
        <f>Table13[[#This Row],[JUR]]&amp;" "&amp;Table13[[#This Row],[FORMATION]]</f>
        <v>2 100</v>
      </c>
      <c r="L1238" s="49">
        <v>2</v>
      </c>
      <c r="M1238" s="51">
        <v>100</v>
      </c>
      <c r="N1238" s="51">
        <v>0</v>
      </c>
    </row>
    <row r="1239" spans="1:14">
      <c r="A1239" s="34" t="str">
        <f>'2025 Decline Rates Vertical'!$B1239&amp;" "&amp;'2025 Decline Rates Vertical'!$C1239</f>
        <v>49 68</v>
      </c>
      <c r="B1239" s="45">
        <v>49</v>
      </c>
      <c r="C1239" s="46">
        <v>68</v>
      </c>
      <c r="D1239" s="47">
        <v>0.3</v>
      </c>
      <c r="F1239" s="37" t="str">
        <f>'2025 Decline Rates Vertical'!$G1239&amp;" "&amp;'2025 Decline Rates Vertical'!$H1239</f>
        <v>3 100</v>
      </c>
      <c r="G1239" s="45">
        <v>3</v>
      </c>
      <c r="H1239" s="47">
        <v>100</v>
      </c>
      <c r="I1239" s="47">
        <v>0</v>
      </c>
      <c r="J1239" s="48"/>
      <c r="K1239" s="45" t="str">
        <f>Table13[[#This Row],[JUR]]&amp;" "&amp;Table13[[#This Row],[FORMATION]]</f>
        <v>3 100</v>
      </c>
      <c r="L1239" s="45">
        <v>3</v>
      </c>
      <c r="M1239" s="47">
        <v>100</v>
      </c>
      <c r="N1239" s="47">
        <v>0</v>
      </c>
    </row>
    <row r="1240" spans="1:14">
      <c r="A1240" s="34" t="str">
        <f>'2025 Decline Rates Vertical'!$B1240&amp;" "&amp;'2025 Decline Rates Vertical'!$C1240</f>
        <v>49 69</v>
      </c>
      <c r="B1240" s="49">
        <v>49</v>
      </c>
      <c r="C1240" s="50">
        <v>69</v>
      </c>
      <c r="D1240" s="51">
        <v>0.42</v>
      </c>
      <c r="F1240" s="37" t="str">
        <f>'2025 Decline Rates Vertical'!$G1240&amp;" "&amp;'2025 Decline Rates Vertical'!$H1240</f>
        <v>4 100</v>
      </c>
      <c r="G1240" s="49">
        <v>4</v>
      </c>
      <c r="H1240" s="51">
        <v>100</v>
      </c>
      <c r="I1240" s="51">
        <v>0</v>
      </c>
      <c r="J1240" s="44"/>
      <c r="K1240" s="49" t="str">
        <f>Table13[[#This Row],[JUR]]&amp;" "&amp;Table13[[#This Row],[FORMATION]]</f>
        <v>4 100</v>
      </c>
      <c r="L1240" s="49">
        <v>4</v>
      </c>
      <c r="M1240" s="51">
        <v>100</v>
      </c>
      <c r="N1240" s="51">
        <v>0</v>
      </c>
    </row>
    <row r="1241" spans="1:14">
      <c r="A1241" s="34" t="str">
        <f>'2025 Decline Rates Vertical'!$B1241&amp;" "&amp;'2025 Decline Rates Vertical'!$C1241</f>
        <v>49 70</v>
      </c>
      <c r="B1241" s="45">
        <v>49</v>
      </c>
      <c r="C1241" s="46">
        <v>70</v>
      </c>
      <c r="D1241" s="47">
        <v>0.4</v>
      </c>
      <c r="F1241" s="37" t="str">
        <f>'2025 Decline Rates Vertical'!$G1241&amp;" "&amp;'2025 Decline Rates Vertical'!$H1241</f>
        <v>5 100</v>
      </c>
      <c r="G1241" s="45">
        <v>5</v>
      </c>
      <c r="H1241" s="47">
        <v>100</v>
      </c>
      <c r="I1241" s="47">
        <v>0</v>
      </c>
      <c r="J1241" s="48"/>
      <c r="K1241" s="45" t="str">
        <f>Table13[[#This Row],[JUR]]&amp;" "&amp;Table13[[#This Row],[FORMATION]]</f>
        <v>5 100</v>
      </c>
      <c r="L1241" s="45">
        <v>5</v>
      </c>
      <c r="M1241" s="47">
        <v>100</v>
      </c>
      <c r="N1241" s="47">
        <v>0</v>
      </c>
    </row>
    <row r="1242" spans="1:14">
      <c r="A1242" s="34" t="str">
        <f>'2025 Decline Rates Vertical'!$B1242&amp;" "&amp;'2025 Decline Rates Vertical'!$C1242</f>
        <v>49 71</v>
      </c>
      <c r="B1242" s="49">
        <v>49</v>
      </c>
      <c r="C1242" s="50">
        <v>71</v>
      </c>
      <c r="D1242" s="51">
        <v>0.24</v>
      </c>
      <c r="F1242" s="37" t="str">
        <f>'2025 Decline Rates Vertical'!$G1242&amp;" "&amp;'2025 Decline Rates Vertical'!$H1242</f>
        <v>6 100</v>
      </c>
      <c r="G1242" s="49">
        <v>6</v>
      </c>
      <c r="H1242" s="51">
        <v>100</v>
      </c>
      <c r="I1242" s="51">
        <v>0</v>
      </c>
      <c r="J1242" s="44"/>
      <c r="K1242" s="49" t="str">
        <f>Table13[[#This Row],[JUR]]&amp;" "&amp;Table13[[#This Row],[FORMATION]]</f>
        <v>6 100</v>
      </c>
      <c r="L1242" s="49">
        <v>6</v>
      </c>
      <c r="M1242" s="51">
        <v>100</v>
      </c>
      <c r="N1242" s="51">
        <v>0</v>
      </c>
    </row>
    <row r="1243" spans="1:14">
      <c r="A1243" s="34" t="str">
        <f>'2025 Decline Rates Vertical'!$B1243&amp;" "&amp;'2025 Decline Rates Vertical'!$C1243</f>
        <v>49 72</v>
      </c>
      <c r="B1243" s="45">
        <v>49</v>
      </c>
      <c r="C1243" s="46">
        <v>72</v>
      </c>
      <c r="D1243" s="47">
        <v>0.42</v>
      </c>
      <c r="F1243" s="37" t="str">
        <f>'2025 Decline Rates Vertical'!$G1243&amp;" "&amp;'2025 Decline Rates Vertical'!$H1243</f>
        <v>7 100</v>
      </c>
      <c r="G1243" s="45">
        <v>7</v>
      </c>
      <c r="H1243" s="47">
        <v>100</v>
      </c>
      <c r="I1243" s="47">
        <v>0</v>
      </c>
      <c r="J1243" s="48"/>
      <c r="K1243" s="45" t="str">
        <f>Table13[[#This Row],[JUR]]&amp;" "&amp;Table13[[#This Row],[FORMATION]]</f>
        <v>7 100</v>
      </c>
      <c r="L1243" s="45">
        <v>7</v>
      </c>
      <c r="M1243" s="47">
        <v>100</v>
      </c>
      <c r="N1243" s="47">
        <v>0</v>
      </c>
    </row>
    <row r="1244" spans="1:14">
      <c r="A1244" s="34" t="str">
        <f>'2025 Decline Rates Vertical'!$B1244&amp;" "&amp;'2025 Decline Rates Vertical'!$C1244</f>
        <v>49 73</v>
      </c>
      <c r="B1244" s="49">
        <v>49</v>
      </c>
      <c r="C1244" s="50">
        <v>73</v>
      </c>
      <c r="D1244" s="51">
        <v>0.38</v>
      </c>
      <c r="F1244" s="37" t="str">
        <f>'2025 Decline Rates Vertical'!$G1244&amp;" "&amp;'2025 Decline Rates Vertical'!$H1244</f>
        <v>8 100</v>
      </c>
      <c r="G1244" s="49">
        <v>8</v>
      </c>
      <c r="H1244" s="51">
        <v>100</v>
      </c>
      <c r="I1244" s="51">
        <v>0</v>
      </c>
      <c r="J1244" s="44"/>
      <c r="K1244" s="49" t="str">
        <f>Table13[[#This Row],[JUR]]&amp;" "&amp;Table13[[#This Row],[FORMATION]]</f>
        <v>8 100</v>
      </c>
      <c r="L1244" s="49">
        <v>8</v>
      </c>
      <c r="M1244" s="51">
        <v>100</v>
      </c>
      <c r="N1244" s="51">
        <v>0</v>
      </c>
    </row>
    <row r="1245" spans="1:14">
      <c r="A1245" s="34" t="str">
        <f>'2025 Decline Rates Vertical'!$B1245&amp;" "&amp;'2025 Decline Rates Vertical'!$C1245</f>
        <v>49 74</v>
      </c>
      <c r="B1245" s="45">
        <v>49</v>
      </c>
      <c r="C1245" s="46">
        <v>74</v>
      </c>
      <c r="D1245" s="47">
        <v>0.43</v>
      </c>
      <c r="F1245" s="37" t="str">
        <f>'2025 Decline Rates Vertical'!$G1245&amp;" "&amp;'2025 Decline Rates Vertical'!$H1245</f>
        <v>9 100</v>
      </c>
      <c r="G1245" s="45">
        <v>9</v>
      </c>
      <c r="H1245" s="47">
        <v>100</v>
      </c>
      <c r="I1245" s="47">
        <v>0</v>
      </c>
      <c r="J1245" s="48"/>
      <c r="K1245" s="45" t="str">
        <f>Table13[[#This Row],[JUR]]&amp;" "&amp;Table13[[#This Row],[FORMATION]]</f>
        <v>9 100</v>
      </c>
      <c r="L1245" s="45">
        <v>9</v>
      </c>
      <c r="M1245" s="47">
        <v>100</v>
      </c>
      <c r="N1245" s="47">
        <v>0</v>
      </c>
    </row>
    <row r="1246" spans="1:14">
      <c r="A1246" s="34" t="str">
        <f>'2025 Decline Rates Vertical'!$B1246&amp;" "&amp;'2025 Decline Rates Vertical'!$C1246</f>
        <v>49 75</v>
      </c>
      <c r="B1246" s="49">
        <v>49</v>
      </c>
      <c r="C1246" s="50">
        <v>75</v>
      </c>
      <c r="D1246" s="51">
        <v>0.6</v>
      </c>
      <c r="F1246" s="37" t="str">
        <f>'2025 Decline Rates Vertical'!$G1246&amp;" "&amp;'2025 Decline Rates Vertical'!$H1246</f>
        <v>10 100</v>
      </c>
      <c r="G1246" s="49">
        <v>10</v>
      </c>
      <c r="H1246" s="51">
        <v>100</v>
      </c>
      <c r="I1246" s="51">
        <v>0</v>
      </c>
      <c r="J1246" s="44"/>
      <c r="K1246" s="49" t="str">
        <f>Table13[[#This Row],[JUR]]&amp;" "&amp;Table13[[#This Row],[FORMATION]]</f>
        <v>10 100</v>
      </c>
      <c r="L1246" s="49">
        <v>10</v>
      </c>
      <c r="M1246" s="51">
        <v>100</v>
      </c>
      <c r="N1246" s="51">
        <v>0</v>
      </c>
    </row>
    <row r="1247" spans="1:14">
      <c r="A1247" s="34" t="str">
        <f>'2025 Decline Rates Vertical'!$B1247&amp;" "&amp;'2025 Decline Rates Vertical'!$C1247</f>
        <v>49 76</v>
      </c>
      <c r="B1247" s="45">
        <v>49</v>
      </c>
      <c r="C1247" s="46">
        <v>76</v>
      </c>
      <c r="D1247" s="47">
        <v>0.46</v>
      </c>
      <c r="F1247" s="37" t="str">
        <f>'2025 Decline Rates Vertical'!$G1247&amp;" "&amp;'2025 Decline Rates Vertical'!$H1247</f>
        <v>11 100</v>
      </c>
      <c r="G1247" s="45">
        <v>11</v>
      </c>
      <c r="H1247" s="47">
        <v>100</v>
      </c>
      <c r="I1247" s="47">
        <v>0</v>
      </c>
      <c r="J1247" s="48"/>
      <c r="K1247" s="45" t="str">
        <f>Table13[[#This Row],[JUR]]&amp;" "&amp;Table13[[#This Row],[FORMATION]]</f>
        <v>11 100</v>
      </c>
      <c r="L1247" s="45">
        <v>11</v>
      </c>
      <c r="M1247" s="47">
        <v>100</v>
      </c>
      <c r="N1247" s="47">
        <v>0</v>
      </c>
    </row>
    <row r="1248" spans="1:14">
      <c r="A1248" s="34" t="str">
        <f>'2025 Decline Rates Vertical'!$B1248&amp;" "&amp;'2025 Decline Rates Vertical'!$C1248</f>
        <v>49 77</v>
      </c>
      <c r="B1248" s="49">
        <v>49</v>
      </c>
      <c r="C1248" s="50">
        <v>77</v>
      </c>
      <c r="D1248" s="51">
        <v>0.35</v>
      </c>
      <c r="F1248" s="37" t="str">
        <f>'2025 Decline Rates Vertical'!$G1248&amp;" "&amp;'2025 Decline Rates Vertical'!$H1248</f>
        <v>12 100</v>
      </c>
      <c r="G1248" s="49">
        <v>12</v>
      </c>
      <c r="H1248" s="51">
        <v>100</v>
      </c>
      <c r="I1248" s="51">
        <v>0</v>
      </c>
      <c r="J1248" s="44"/>
      <c r="K1248" s="49" t="str">
        <f>Table13[[#This Row],[JUR]]&amp;" "&amp;Table13[[#This Row],[FORMATION]]</f>
        <v>12 100</v>
      </c>
      <c r="L1248" s="49">
        <v>12</v>
      </c>
      <c r="M1248" s="51">
        <v>100</v>
      </c>
      <c r="N1248" s="51">
        <v>0</v>
      </c>
    </row>
    <row r="1249" spans="1:14">
      <c r="A1249" s="34" t="str">
        <f>'2025 Decline Rates Vertical'!$B1249&amp;" "&amp;'2025 Decline Rates Vertical'!$C1249</f>
        <v>49 78</v>
      </c>
      <c r="B1249" s="45">
        <v>49</v>
      </c>
      <c r="C1249" s="46">
        <v>78</v>
      </c>
      <c r="D1249" s="47">
        <v>0.45</v>
      </c>
      <c r="F1249" s="37" t="str">
        <f>'2025 Decline Rates Vertical'!$G1249&amp;" "&amp;'2025 Decline Rates Vertical'!$H1249</f>
        <v>13 100</v>
      </c>
      <c r="G1249" s="45">
        <v>13</v>
      </c>
      <c r="H1249" s="47">
        <v>100</v>
      </c>
      <c r="I1249" s="47">
        <v>0</v>
      </c>
      <c r="J1249" s="48"/>
      <c r="K1249" s="45" t="str">
        <f>Table13[[#This Row],[JUR]]&amp;" "&amp;Table13[[#This Row],[FORMATION]]</f>
        <v>13 100</v>
      </c>
      <c r="L1249" s="45">
        <v>13</v>
      </c>
      <c r="M1249" s="47">
        <v>100</v>
      </c>
      <c r="N1249" s="47">
        <v>0</v>
      </c>
    </row>
    <row r="1250" spans="1:14">
      <c r="A1250" s="34" t="str">
        <f>'2025 Decline Rates Vertical'!$B1250&amp;" "&amp;'2025 Decline Rates Vertical'!$C1250</f>
        <v>49 79</v>
      </c>
      <c r="B1250" s="49">
        <v>49</v>
      </c>
      <c r="C1250" s="50">
        <v>79</v>
      </c>
      <c r="D1250" s="51">
        <v>0.44</v>
      </c>
      <c r="F1250" s="37" t="str">
        <f>'2025 Decline Rates Vertical'!$G1250&amp;" "&amp;'2025 Decline Rates Vertical'!$H1250</f>
        <v>14 100</v>
      </c>
      <c r="G1250" s="49">
        <v>14</v>
      </c>
      <c r="H1250" s="51">
        <v>100</v>
      </c>
      <c r="I1250" s="51">
        <v>0</v>
      </c>
      <c r="J1250" s="44"/>
      <c r="K1250" s="49" t="str">
        <f>Table13[[#This Row],[JUR]]&amp;" "&amp;Table13[[#This Row],[FORMATION]]</f>
        <v>14 100</v>
      </c>
      <c r="L1250" s="49">
        <v>14</v>
      </c>
      <c r="M1250" s="51">
        <v>100</v>
      </c>
      <c r="N1250" s="51">
        <v>0</v>
      </c>
    </row>
    <row r="1251" spans="1:14">
      <c r="A1251" s="34" t="str">
        <f>'2025 Decline Rates Vertical'!$B1251&amp;" "&amp;'2025 Decline Rates Vertical'!$C1251</f>
        <v>49 80</v>
      </c>
      <c r="B1251" s="45">
        <v>49</v>
      </c>
      <c r="C1251" s="46">
        <v>80</v>
      </c>
      <c r="D1251" s="47">
        <v>0.3</v>
      </c>
      <c r="F1251" s="37" t="str">
        <f>'2025 Decline Rates Vertical'!$G1251&amp;" "&amp;'2025 Decline Rates Vertical'!$H1251</f>
        <v>15 100</v>
      </c>
      <c r="G1251" s="45">
        <v>15</v>
      </c>
      <c r="H1251" s="47">
        <v>100</v>
      </c>
      <c r="I1251" s="47">
        <v>0</v>
      </c>
      <c r="J1251" s="48"/>
      <c r="K1251" s="45" t="str">
        <f>Table13[[#This Row],[JUR]]&amp;" "&amp;Table13[[#This Row],[FORMATION]]</f>
        <v>15 100</v>
      </c>
      <c r="L1251" s="45">
        <v>15</v>
      </c>
      <c r="M1251" s="47">
        <v>100</v>
      </c>
      <c r="N1251" s="47">
        <v>0</v>
      </c>
    </row>
    <row r="1252" spans="1:14">
      <c r="A1252" s="34" t="str">
        <f>'2025 Decline Rates Vertical'!$B1252&amp;" "&amp;'2025 Decline Rates Vertical'!$C1252</f>
        <v>49 81</v>
      </c>
      <c r="B1252" s="49">
        <v>49</v>
      </c>
      <c r="C1252" s="50">
        <v>81</v>
      </c>
      <c r="D1252" s="51">
        <v>0.39</v>
      </c>
      <c r="F1252" s="37" t="str">
        <f>'2025 Decline Rates Vertical'!$G1252&amp;" "&amp;'2025 Decline Rates Vertical'!$H1252</f>
        <v>16 100</v>
      </c>
      <c r="G1252" s="49">
        <v>16</v>
      </c>
      <c r="H1252" s="51">
        <v>100</v>
      </c>
      <c r="I1252" s="51">
        <v>0</v>
      </c>
      <c r="J1252" s="44"/>
      <c r="K1252" s="49" t="str">
        <f>Table13[[#This Row],[JUR]]&amp;" "&amp;Table13[[#This Row],[FORMATION]]</f>
        <v>16 100</v>
      </c>
      <c r="L1252" s="49">
        <v>16</v>
      </c>
      <c r="M1252" s="51">
        <v>100</v>
      </c>
      <c r="N1252" s="51">
        <v>0</v>
      </c>
    </row>
    <row r="1253" spans="1:14">
      <c r="A1253" s="34" t="str">
        <f>'2025 Decline Rates Vertical'!$B1253&amp;" "&amp;'2025 Decline Rates Vertical'!$C1253</f>
        <v>49 82</v>
      </c>
      <c r="B1253" s="45">
        <v>49</v>
      </c>
      <c r="C1253" s="46">
        <v>82</v>
      </c>
      <c r="D1253" s="47">
        <v>0.47</v>
      </c>
      <c r="F1253" s="37" t="str">
        <f>'2025 Decline Rates Vertical'!$G1253&amp;" "&amp;'2025 Decline Rates Vertical'!$H1253</f>
        <v>17 100</v>
      </c>
      <c r="G1253" s="45">
        <v>17</v>
      </c>
      <c r="H1253" s="47">
        <v>100</v>
      </c>
      <c r="I1253" s="47">
        <v>0</v>
      </c>
      <c r="J1253" s="48"/>
      <c r="K1253" s="45" t="str">
        <f>Table13[[#This Row],[JUR]]&amp;" "&amp;Table13[[#This Row],[FORMATION]]</f>
        <v>17 100</v>
      </c>
      <c r="L1253" s="45">
        <v>17</v>
      </c>
      <c r="M1253" s="47">
        <v>100</v>
      </c>
      <c r="N1253" s="47">
        <v>0</v>
      </c>
    </row>
    <row r="1254" spans="1:14">
      <c r="A1254" s="34" t="str">
        <f>'2025 Decline Rates Vertical'!$B1254&amp;" "&amp;'2025 Decline Rates Vertical'!$C1254</f>
        <v>49 85</v>
      </c>
      <c r="B1254" s="49">
        <v>49</v>
      </c>
      <c r="C1254" s="50">
        <v>85</v>
      </c>
      <c r="D1254" s="51">
        <v>0.45</v>
      </c>
      <c r="F1254" s="37" t="str">
        <f>'2025 Decline Rates Vertical'!$G1254&amp;" "&amp;'2025 Decline Rates Vertical'!$H1254</f>
        <v>18 100</v>
      </c>
      <c r="G1254" s="49">
        <v>18</v>
      </c>
      <c r="H1254" s="51">
        <v>100</v>
      </c>
      <c r="I1254" s="51">
        <v>0</v>
      </c>
      <c r="J1254" s="44"/>
      <c r="K1254" s="49" t="str">
        <f>Table13[[#This Row],[JUR]]&amp;" "&amp;Table13[[#This Row],[FORMATION]]</f>
        <v>18 100</v>
      </c>
      <c r="L1254" s="49">
        <v>18</v>
      </c>
      <c r="M1254" s="51">
        <v>100</v>
      </c>
      <c r="N1254" s="51">
        <v>0</v>
      </c>
    </row>
    <row r="1255" spans="1:14">
      <c r="A1255" s="34" t="str">
        <f>'2025 Decline Rates Vertical'!$B1255&amp;" "&amp;'2025 Decline Rates Vertical'!$C1255</f>
        <v>49 87</v>
      </c>
      <c r="B1255" s="45">
        <v>49</v>
      </c>
      <c r="C1255" s="46">
        <v>87</v>
      </c>
      <c r="D1255" s="47">
        <v>0.3</v>
      </c>
      <c r="F1255" s="37" t="str">
        <f>'2025 Decline Rates Vertical'!$G1255&amp;" "&amp;'2025 Decline Rates Vertical'!$H1255</f>
        <v>19 100</v>
      </c>
      <c r="G1255" s="45">
        <v>19</v>
      </c>
      <c r="H1255" s="47">
        <v>100</v>
      </c>
      <c r="I1255" s="47">
        <v>0</v>
      </c>
      <c r="J1255" s="48"/>
      <c r="K1255" s="45" t="str">
        <f>Table13[[#This Row],[JUR]]&amp;" "&amp;Table13[[#This Row],[FORMATION]]</f>
        <v>19 100</v>
      </c>
      <c r="L1255" s="45">
        <v>19</v>
      </c>
      <c r="M1255" s="47">
        <v>100</v>
      </c>
      <c r="N1255" s="47">
        <v>0</v>
      </c>
    </row>
    <row r="1256" spans="1:14">
      <c r="A1256" s="34" t="str">
        <f>'2025 Decline Rates Vertical'!$B1256&amp;" "&amp;'2025 Decline Rates Vertical'!$C1256</f>
        <v>49 88</v>
      </c>
      <c r="B1256" s="49">
        <v>49</v>
      </c>
      <c r="C1256" s="50">
        <v>88</v>
      </c>
      <c r="D1256" s="51">
        <v>0.28999999999999998</v>
      </c>
      <c r="F1256" s="37" t="str">
        <f>'2025 Decline Rates Vertical'!$G1256&amp;" "&amp;'2025 Decline Rates Vertical'!$H1256</f>
        <v>20 100</v>
      </c>
      <c r="G1256" s="49">
        <v>20</v>
      </c>
      <c r="H1256" s="51">
        <v>100</v>
      </c>
      <c r="I1256" s="51">
        <v>0</v>
      </c>
      <c r="J1256" s="44"/>
      <c r="K1256" s="49" t="str">
        <f>Table13[[#This Row],[JUR]]&amp;" "&amp;Table13[[#This Row],[FORMATION]]</f>
        <v>20 100</v>
      </c>
      <c r="L1256" s="49">
        <v>20</v>
      </c>
      <c r="M1256" s="51">
        <v>100</v>
      </c>
      <c r="N1256" s="51">
        <v>0</v>
      </c>
    </row>
    <row r="1257" spans="1:14">
      <c r="A1257" s="34" t="str">
        <f>'2025 Decline Rates Vertical'!$B1257&amp;" "&amp;'2025 Decline Rates Vertical'!$C1257</f>
        <v>49 89</v>
      </c>
      <c r="B1257" s="45">
        <v>49</v>
      </c>
      <c r="C1257" s="46">
        <v>89</v>
      </c>
      <c r="D1257" s="47">
        <v>0.25</v>
      </c>
      <c r="F1257" s="37" t="str">
        <f>'2025 Decline Rates Vertical'!$G1257&amp;" "&amp;'2025 Decline Rates Vertical'!$H1257</f>
        <v>21 100</v>
      </c>
      <c r="G1257" s="45">
        <v>21</v>
      </c>
      <c r="H1257" s="47">
        <v>100</v>
      </c>
      <c r="I1257" s="47">
        <v>0</v>
      </c>
      <c r="J1257" s="48"/>
      <c r="K1257" s="45" t="str">
        <f>Table13[[#This Row],[JUR]]&amp;" "&amp;Table13[[#This Row],[FORMATION]]</f>
        <v>21 100</v>
      </c>
      <c r="L1257" s="45">
        <v>21</v>
      </c>
      <c r="M1257" s="47">
        <v>100</v>
      </c>
      <c r="N1257" s="47">
        <v>0</v>
      </c>
    </row>
    <row r="1258" spans="1:14">
      <c r="A1258" s="34" t="str">
        <f>'2025 Decline Rates Vertical'!$B1258&amp;" "&amp;'2025 Decline Rates Vertical'!$C1258</f>
        <v>49 90</v>
      </c>
      <c r="B1258" s="49">
        <v>49</v>
      </c>
      <c r="C1258" s="50">
        <v>90</v>
      </c>
      <c r="D1258" s="51">
        <v>0.41</v>
      </c>
      <c r="F1258" s="37" t="str">
        <f>'2025 Decline Rates Vertical'!$G1258&amp;" "&amp;'2025 Decline Rates Vertical'!$H1258</f>
        <v>22 100</v>
      </c>
      <c r="G1258" s="49">
        <v>22</v>
      </c>
      <c r="H1258" s="51">
        <v>100</v>
      </c>
      <c r="I1258" s="51">
        <v>0</v>
      </c>
      <c r="J1258" s="44"/>
      <c r="K1258" s="49" t="str">
        <f>Table13[[#This Row],[JUR]]&amp;" "&amp;Table13[[#This Row],[FORMATION]]</f>
        <v>22 100</v>
      </c>
      <c r="L1258" s="49">
        <v>22</v>
      </c>
      <c r="M1258" s="51">
        <v>100</v>
      </c>
      <c r="N1258" s="51">
        <v>0</v>
      </c>
    </row>
    <row r="1259" spans="1:14">
      <c r="A1259" s="34" t="str">
        <f>'2025 Decline Rates Vertical'!$B1259&amp;" "&amp;'2025 Decline Rates Vertical'!$C1259</f>
        <v>49 91</v>
      </c>
      <c r="B1259" s="45">
        <v>49</v>
      </c>
      <c r="C1259" s="46">
        <v>91</v>
      </c>
      <c r="D1259" s="47">
        <v>0.37</v>
      </c>
      <c r="F1259" s="37" t="str">
        <f>'2025 Decline Rates Vertical'!$G1259&amp;" "&amp;'2025 Decline Rates Vertical'!$H1259</f>
        <v>23 100</v>
      </c>
      <c r="G1259" s="45">
        <v>23</v>
      </c>
      <c r="H1259" s="47">
        <v>100</v>
      </c>
      <c r="I1259" s="47">
        <v>0</v>
      </c>
      <c r="J1259" s="48"/>
      <c r="K1259" s="45" t="str">
        <f>Table13[[#This Row],[JUR]]&amp;" "&amp;Table13[[#This Row],[FORMATION]]</f>
        <v>23 100</v>
      </c>
      <c r="L1259" s="45">
        <v>23</v>
      </c>
      <c r="M1259" s="47">
        <v>100</v>
      </c>
      <c r="N1259" s="47">
        <v>0</v>
      </c>
    </row>
    <row r="1260" spans="1:14">
      <c r="A1260" s="34" t="str">
        <f>'2025 Decline Rates Vertical'!$B1260&amp;" "&amp;'2025 Decline Rates Vertical'!$C1260</f>
        <v>49 92</v>
      </c>
      <c r="B1260" s="49">
        <v>49</v>
      </c>
      <c r="C1260" s="50">
        <v>92</v>
      </c>
      <c r="D1260" s="51">
        <v>0.34</v>
      </c>
      <c r="F1260" s="37" t="str">
        <f>'2025 Decline Rates Vertical'!$G1260&amp;" "&amp;'2025 Decline Rates Vertical'!$H1260</f>
        <v>24 100</v>
      </c>
      <c r="G1260" s="49">
        <v>24</v>
      </c>
      <c r="H1260" s="51">
        <v>100</v>
      </c>
      <c r="I1260" s="51">
        <v>0</v>
      </c>
      <c r="J1260" s="44"/>
      <c r="K1260" s="49" t="str">
        <f>Table13[[#This Row],[JUR]]&amp;" "&amp;Table13[[#This Row],[FORMATION]]</f>
        <v>24 100</v>
      </c>
      <c r="L1260" s="49">
        <v>24</v>
      </c>
      <c r="M1260" s="51">
        <v>100</v>
      </c>
      <c r="N1260" s="51">
        <v>0</v>
      </c>
    </row>
    <row r="1261" spans="1:14">
      <c r="A1261" s="34" t="str">
        <f>'2025 Decline Rates Vertical'!$B1261&amp;" "&amp;'2025 Decline Rates Vertical'!$C1261</f>
        <v>49 93</v>
      </c>
      <c r="B1261" s="45">
        <v>49</v>
      </c>
      <c r="C1261" s="46">
        <v>93</v>
      </c>
      <c r="D1261" s="47">
        <v>0.42</v>
      </c>
      <c r="F1261" s="37" t="str">
        <f>'2025 Decline Rates Vertical'!$G1261&amp;" "&amp;'2025 Decline Rates Vertical'!$H1261</f>
        <v>25 100</v>
      </c>
      <c r="G1261" s="45">
        <v>25</v>
      </c>
      <c r="H1261" s="47">
        <v>100</v>
      </c>
      <c r="I1261" s="47">
        <v>0</v>
      </c>
      <c r="J1261" s="48"/>
      <c r="K1261" s="45" t="str">
        <f>Table13[[#This Row],[JUR]]&amp;" "&amp;Table13[[#This Row],[FORMATION]]</f>
        <v>25 100</v>
      </c>
      <c r="L1261" s="45">
        <v>25</v>
      </c>
      <c r="M1261" s="47">
        <v>100</v>
      </c>
      <c r="N1261" s="47">
        <v>0</v>
      </c>
    </row>
    <row r="1262" spans="1:14">
      <c r="A1262" s="34" t="str">
        <f>'2025 Decline Rates Vertical'!$B1262&amp;" "&amp;'2025 Decline Rates Vertical'!$C1262</f>
        <v>49 94</v>
      </c>
      <c r="B1262" s="49">
        <v>49</v>
      </c>
      <c r="C1262" s="50">
        <v>94</v>
      </c>
      <c r="D1262" s="51">
        <v>0.34</v>
      </c>
      <c r="F1262" s="37" t="str">
        <f>'2025 Decline Rates Vertical'!$G1262&amp;" "&amp;'2025 Decline Rates Vertical'!$H1262</f>
        <v>26 100</v>
      </c>
      <c r="G1262" s="49">
        <v>26</v>
      </c>
      <c r="H1262" s="51">
        <v>100</v>
      </c>
      <c r="I1262" s="51">
        <v>0</v>
      </c>
      <c r="J1262" s="44"/>
      <c r="K1262" s="49" t="str">
        <f>Table13[[#This Row],[JUR]]&amp;" "&amp;Table13[[#This Row],[FORMATION]]</f>
        <v>26 100</v>
      </c>
      <c r="L1262" s="49">
        <v>26</v>
      </c>
      <c r="M1262" s="51">
        <v>100</v>
      </c>
      <c r="N1262" s="51">
        <v>0</v>
      </c>
    </row>
    <row r="1263" spans="1:14">
      <c r="A1263" s="34" t="str">
        <f>'2025 Decline Rates Vertical'!$B1263&amp;" "&amp;'2025 Decline Rates Vertical'!$C1263</f>
        <v>49 95</v>
      </c>
      <c r="B1263" s="45">
        <v>49</v>
      </c>
      <c r="C1263" s="46">
        <v>95</v>
      </c>
      <c r="D1263" s="47">
        <v>0.51</v>
      </c>
      <c r="F1263" s="37" t="str">
        <f>'2025 Decline Rates Vertical'!$G1263&amp;" "&amp;'2025 Decline Rates Vertical'!$H1263</f>
        <v>27 100</v>
      </c>
      <c r="G1263" s="45">
        <v>27</v>
      </c>
      <c r="H1263" s="47">
        <v>100</v>
      </c>
      <c r="I1263" s="47">
        <v>0</v>
      </c>
      <c r="J1263" s="48"/>
      <c r="K1263" s="45" t="str">
        <f>Table13[[#This Row],[JUR]]&amp;" "&amp;Table13[[#This Row],[FORMATION]]</f>
        <v>27 100</v>
      </c>
      <c r="L1263" s="45">
        <v>27</v>
      </c>
      <c r="M1263" s="47">
        <v>100</v>
      </c>
      <c r="N1263" s="47">
        <v>0</v>
      </c>
    </row>
    <row r="1264" spans="1:14">
      <c r="A1264" s="34" t="str">
        <f>'2025 Decline Rates Vertical'!$B1264&amp;" "&amp;'2025 Decline Rates Vertical'!$C1264</f>
        <v>49 96</v>
      </c>
      <c r="B1264" s="49">
        <v>49</v>
      </c>
      <c r="C1264" s="50">
        <v>96</v>
      </c>
      <c r="D1264" s="51">
        <v>0.7</v>
      </c>
      <c r="F1264" s="37" t="str">
        <f>'2025 Decline Rates Vertical'!$G1264&amp;" "&amp;'2025 Decline Rates Vertical'!$H1264</f>
        <v>28 100</v>
      </c>
      <c r="G1264" s="49">
        <v>28</v>
      </c>
      <c r="H1264" s="51">
        <v>100</v>
      </c>
      <c r="I1264" s="51">
        <v>0</v>
      </c>
      <c r="J1264" s="44"/>
      <c r="K1264" s="49" t="str">
        <f>Table13[[#This Row],[JUR]]&amp;" "&amp;Table13[[#This Row],[FORMATION]]</f>
        <v>28 100</v>
      </c>
      <c r="L1264" s="49">
        <v>28</v>
      </c>
      <c r="M1264" s="51">
        <v>100</v>
      </c>
      <c r="N1264" s="51">
        <v>0</v>
      </c>
    </row>
    <row r="1265" spans="1:14">
      <c r="A1265" s="34" t="str">
        <f>'2025 Decline Rates Vertical'!$B1265&amp;" "&amp;'2025 Decline Rates Vertical'!$C1265</f>
        <v>49 97</v>
      </c>
      <c r="B1265" s="45">
        <v>49</v>
      </c>
      <c r="C1265" s="46">
        <v>97</v>
      </c>
      <c r="D1265" s="47">
        <v>0.23</v>
      </c>
      <c r="F1265" s="37" t="str">
        <f>'2025 Decline Rates Vertical'!$G1265&amp;" "&amp;'2025 Decline Rates Vertical'!$H1265</f>
        <v>29 100</v>
      </c>
      <c r="G1265" s="45">
        <v>29</v>
      </c>
      <c r="H1265" s="47">
        <v>100</v>
      </c>
      <c r="I1265" s="47">
        <v>0</v>
      </c>
      <c r="J1265" s="48"/>
      <c r="K1265" s="45" t="str">
        <f>Table13[[#This Row],[JUR]]&amp;" "&amp;Table13[[#This Row],[FORMATION]]</f>
        <v>29 100</v>
      </c>
      <c r="L1265" s="45">
        <v>29</v>
      </c>
      <c r="M1265" s="47">
        <v>100</v>
      </c>
      <c r="N1265" s="47">
        <v>0</v>
      </c>
    </row>
    <row r="1266" spans="1:14">
      <c r="A1266" s="34" t="str">
        <f>'2025 Decline Rates Vertical'!$B1266&amp;" "&amp;'2025 Decline Rates Vertical'!$C1266</f>
        <v>49 98</v>
      </c>
      <c r="B1266" s="49">
        <v>49</v>
      </c>
      <c r="C1266" s="50">
        <v>98</v>
      </c>
      <c r="D1266" s="51">
        <v>0.05</v>
      </c>
      <c r="F1266" s="37" t="str">
        <f>'2025 Decline Rates Vertical'!$G1266&amp;" "&amp;'2025 Decline Rates Vertical'!$H1266</f>
        <v>30 100</v>
      </c>
      <c r="G1266" s="49">
        <v>30</v>
      </c>
      <c r="H1266" s="51">
        <v>100</v>
      </c>
      <c r="I1266" s="51">
        <v>0</v>
      </c>
      <c r="J1266" s="44"/>
      <c r="K1266" s="49" t="str">
        <f>Table13[[#This Row],[JUR]]&amp;" "&amp;Table13[[#This Row],[FORMATION]]</f>
        <v>30 100</v>
      </c>
      <c r="L1266" s="49">
        <v>30</v>
      </c>
      <c r="M1266" s="51">
        <v>100</v>
      </c>
      <c r="N1266" s="51">
        <v>0</v>
      </c>
    </row>
    <row r="1267" spans="1:14">
      <c r="A1267" s="34" t="str">
        <f>'2025 Decline Rates Vertical'!$B1267&amp;" "&amp;'2025 Decline Rates Vertical'!$C1267</f>
        <v>49 100</v>
      </c>
      <c r="B1267" s="45">
        <v>49</v>
      </c>
      <c r="C1267" s="46">
        <v>100</v>
      </c>
      <c r="D1267" s="47">
        <v>0</v>
      </c>
      <c r="F1267" s="37" t="str">
        <f>'2025 Decline Rates Vertical'!$G1267&amp;" "&amp;'2025 Decline Rates Vertical'!$H1267</f>
        <v>31 100</v>
      </c>
      <c r="G1267" s="45">
        <v>31</v>
      </c>
      <c r="H1267" s="47">
        <v>100</v>
      </c>
      <c r="I1267" s="47">
        <v>0</v>
      </c>
      <c r="J1267" s="48"/>
      <c r="K1267" s="45" t="str">
        <f>Table13[[#This Row],[JUR]]&amp;" "&amp;Table13[[#This Row],[FORMATION]]</f>
        <v>31 100</v>
      </c>
      <c r="L1267" s="45">
        <v>31</v>
      </c>
      <c r="M1267" s="47">
        <v>100</v>
      </c>
      <c r="N1267" s="47">
        <v>0</v>
      </c>
    </row>
    <row r="1268" spans="1:14">
      <c r="A1268" s="34" t="str">
        <f>'2025 Decline Rates Vertical'!$B1268&amp;" "&amp;'2025 Decline Rates Vertical'!$C1268</f>
        <v>49 101</v>
      </c>
      <c r="B1268" s="49">
        <v>49</v>
      </c>
      <c r="C1268" s="50">
        <v>101</v>
      </c>
      <c r="D1268" s="51">
        <v>0</v>
      </c>
      <c r="F1268" s="37" t="str">
        <f>'2025 Decline Rates Vertical'!$G1268&amp;" "&amp;'2025 Decline Rates Vertical'!$H1268</f>
        <v>32 100</v>
      </c>
      <c r="G1268" s="49">
        <v>32</v>
      </c>
      <c r="H1268" s="51">
        <v>100</v>
      </c>
      <c r="I1268" s="51">
        <v>0</v>
      </c>
      <c r="J1268" s="44"/>
      <c r="K1268" s="49" t="str">
        <f>Table13[[#This Row],[JUR]]&amp;" "&amp;Table13[[#This Row],[FORMATION]]</f>
        <v>32 100</v>
      </c>
      <c r="L1268" s="49">
        <v>32</v>
      </c>
      <c r="M1268" s="51">
        <v>100</v>
      </c>
      <c r="N1268" s="51">
        <v>0</v>
      </c>
    </row>
    <row r="1269" spans="1:14">
      <c r="A1269" s="34" t="str">
        <f>'2025 Decline Rates Vertical'!$B1269&amp;" "&amp;'2025 Decline Rates Vertical'!$C1269</f>
        <v>49 109</v>
      </c>
      <c r="B1269" s="45">
        <v>49</v>
      </c>
      <c r="C1269" s="46">
        <v>109</v>
      </c>
      <c r="D1269" s="47">
        <v>0.38</v>
      </c>
      <c r="F1269" s="37" t="str">
        <f>'2025 Decline Rates Vertical'!$G1269&amp;" "&amp;'2025 Decline Rates Vertical'!$H1269</f>
        <v>33 100</v>
      </c>
      <c r="G1269" s="45">
        <v>33</v>
      </c>
      <c r="H1269" s="47">
        <v>100</v>
      </c>
      <c r="I1269" s="47">
        <v>0</v>
      </c>
      <c r="J1269" s="48"/>
      <c r="K1269" s="45" t="str">
        <f>Table13[[#This Row],[JUR]]&amp;" "&amp;Table13[[#This Row],[FORMATION]]</f>
        <v>33 100</v>
      </c>
      <c r="L1269" s="45">
        <v>33</v>
      </c>
      <c r="M1269" s="47">
        <v>100</v>
      </c>
      <c r="N1269" s="47">
        <v>0</v>
      </c>
    </row>
    <row r="1270" spans="1:14">
      <c r="A1270" s="34" t="str">
        <f>'2025 Decline Rates Vertical'!$B1270&amp;" "&amp;'2025 Decline Rates Vertical'!$C1270</f>
        <v>50 3</v>
      </c>
      <c r="B1270" s="49">
        <v>50</v>
      </c>
      <c r="C1270" s="50">
        <v>3</v>
      </c>
      <c r="D1270" s="51">
        <v>0.31</v>
      </c>
      <c r="F1270" s="37" t="str">
        <f>'2025 Decline Rates Vertical'!$G1270&amp;" "&amp;'2025 Decline Rates Vertical'!$H1270</f>
        <v>34 100</v>
      </c>
      <c r="G1270" s="49">
        <v>34</v>
      </c>
      <c r="H1270" s="51">
        <v>100</v>
      </c>
      <c r="I1270" s="51">
        <v>0</v>
      </c>
      <c r="J1270" s="44"/>
      <c r="K1270" s="49" t="str">
        <f>Table13[[#This Row],[JUR]]&amp;" "&amp;Table13[[#This Row],[FORMATION]]</f>
        <v>34 100</v>
      </c>
      <c r="L1270" s="49">
        <v>34</v>
      </c>
      <c r="M1270" s="51">
        <v>100</v>
      </c>
      <c r="N1270" s="51">
        <v>0</v>
      </c>
    </row>
    <row r="1271" spans="1:14">
      <c r="A1271" s="34" t="str">
        <f>'2025 Decline Rates Vertical'!$B1271&amp;" "&amp;'2025 Decline Rates Vertical'!$C1271</f>
        <v>50 8</v>
      </c>
      <c r="B1271" s="45">
        <v>50</v>
      </c>
      <c r="C1271" s="46">
        <v>8</v>
      </c>
      <c r="D1271" s="47">
        <v>0.36</v>
      </c>
      <c r="F1271" s="37" t="str">
        <f>'2025 Decline Rates Vertical'!$G1271&amp;" "&amp;'2025 Decline Rates Vertical'!$H1271</f>
        <v>35 100</v>
      </c>
      <c r="G1271" s="45">
        <v>35</v>
      </c>
      <c r="H1271" s="47">
        <v>100</v>
      </c>
      <c r="I1271" s="47">
        <v>0</v>
      </c>
      <c r="J1271" s="48"/>
      <c r="K1271" s="45" t="str">
        <f>Table13[[#This Row],[JUR]]&amp;" "&amp;Table13[[#This Row],[FORMATION]]</f>
        <v>35 100</v>
      </c>
      <c r="L1271" s="45">
        <v>35</v>
      </c>
      <c r="M1271" s="47">
        <v>100</v>
      </c>
      <c r="N1271" s="47">
        <v>0</v>
      </c>
    </row>
    <row r="1272" spans="1:14">
      <c r="A1272" s="34" t="str">
        <f>'2025 Decline Rates Vertical'!$B1272&amp;" "&amp;'2025 Decline Rates Vertical'!$C1272</f>
        <v>50 9</v>
      </c>
      <c r="B1272" s="49">
        <v>50</v>
      </c>
      <c r="C1272" s="50">
        <v>9</v>
      </c>
      <c r="D1272" s="51">
        <v>0.38</v>
      </c>
      <c r="F1272" s="37" t="str">
        <f>'2025 Decline Rates Vertical'!$G1272&amp;" "&amp;'2025 Decline Rates Vertical'!$H1272</f>
        <v>36 100</v>
      </c>
      <c r="G1272" s="49">
        <v>36</v>
      </c>
      <c r="H1272" s="51">
        <v>100</v>
      </c>
      <c r="I1272" s="51">
        <v>0</v>
      </c>
      <c r="J1272" s="44"/>
      <c r="K1272" s="49" t="str">
        <f>Table13[[#This Row],[JUR]]&amp;" "&amp;Table13[[#This Row],[FORMATION]]</f>
        <v>36 100</v>
      </c>
      <c r="L1272" s="49">
        <v>36</v>
      </c>
      <c r="M1272" s="51">
        <v>100</v>
      </c>
      <c r="N1272" s="51">
        <v>0</v>
      </c>
    </row>
    <row r="1273" spans="1:14">
      <c r="A1273" s="34" t="str">
        <f>'2025 Decline Rates Vertical'!$B1273&amp;" "&amp;'2025 Decline Rates Vertical'!$C1273</f>
        <v>50 10</v>
      </c>
      <c r="B1273" s="45">
        <v>50</v>
      </c>
      <c r="C1273" s="46">
        <v>10</v>
      </c>
      <c r="D1273" s="47">
        <v>0.18</v>
      </c>
      <c r="F1273" s="37" t="str">
        <f>'2025 Decline Rates Vertical'!$G1273&amp;" "&amp;'2025 Decline Rates Vertical'!$H1273</f>
        <v>37 100</v>
      </c>
      <c r="G1273" s="45">
        <v>37</v>
      </c>
      <c r="H1273" s="47">
        <v>100</v>
      </c>
      <c r="I1273" s="47">
        <v>0</v>
      </c>
      <c r="J1273" s="48"/>
      <c r="K1273" s="45" t="str">
        <f>Table13[[#This Row],[JUR]]&amp;" "&amp;Table13[[#This Row],[FORMATION]]</f>
        <v>37 100</v>
      </c>
      <c r="L1273" s="45">
        <v>37</v>
      </c>
      <c r="M1273" s="47">
        <v>100</v>
      </c>
      <c r="N1273" s="47">
        <v>0</v>
      </c>
    </row>
    <row r="1274" spans="1:14">
      <c r="A1274" s="34" t="str">
        <f>'2025 Decline Rates Vertical'!$B1274&amp;" "&amp;'2025 Decline Rates Vertical'!$C1274</f>
        <v>50 18</v>
      </c>
      <c r="B1274" s="49">
        <v>50</v>
      </c>
      <c r="C1274" s="50">
        <v>18</v>
      </c>
      <c r="D1274" s="51">
        <v>0.38</v>
      </c>
      <c r="F1274" s="37" t="str">
        <f>'2025 Decline Rates Vertical'!$G1274&amp;" "&amp;'2025 Decline Rates Vertical'!$H1274</f>
        <v>38 100</v>
      </c>
      <c r="G1274" s="49">
        <v>38</v>
      </c>
      <c r="H1274" s="51">
        <v>100</v>
      </c>
      <c r="I1274" s="51">
        <v>0</v>
      </c>
      <c r="J1274" s="44"/>
      <c r="K1274" s="49" t="str">
        <f>Table13[[#This Row],[JUR]]&amp;" "&amp;Table13[[#This Row],[FORMATION]]</f>
        <v>38 100</v>
      </c>
      <c r="L1274" s="49">
        <v>38</v>
      </c>
      <c r="M1274" s="51">
        <v>100</v>
      </c>
      <c r="N1274" s="51">
        <v>0</v>
      </c>
    </row>
    <row r="1275" spans="1:14">
      <c r="A1275" s="34" t="str">
        <f>'2025 Decline Rates Vertical'!$B1275&amp;" "&amp;'2025 Decline Rates Vertical'!$C1275</f>
        <v>50 22</v>
      </c>
      <c r="B1275" s="45">
        <v>50</v>
      </c>
      <c r="C1275" s="46">
        <v>22</v>
      </c>
      <c r="D1275" s="47">
        <v>0.19</v>
      </c>
      <c r="F1275" s="37" t="str">
        <f>'2025 Decline Rates Vertical'!$G1275&amp;" "&amp;'2025 Decline Rates Vertical'!$H1275</f>
        <v>39 100</v>
      </c>
      <c r="G1275" s="45">
        <v>39</v>
      </c>
      <c r="H1275" s="47">
        <v>100</v>
      </c>
      <c r="I1275" s="47">
        <v>0</v>
      </c>
      <c r="J1275" s="48"/>
      <c r="K1275" s="45" t="str">
        <f>Table13[[#This Row],[JUR]]&amp;" "&amp;Table13[[#This Row],[FORMATION]]</f>
        <v>39 100</v>
      </c>
      <c r="L1275" s="45">
        <v>39</v>
      </c>
      <c r="M1275" s="47">
        <v>100</v>
      </c>
      <c r="N1275" s="47">
        <v>0</v>
      </c>
    </row>
    <row r="1276" spans="1:14">
      <c r="A1276" s="34" t="str">
        <f>'2025 Decline Rates Vertical'!$B1276&amp;" "&amp;'2025 Decline Rates Vertical'!$C1276</f>
        <v>50 43</v>
      </c>
      <c r="B1276" s="49">
        <v>50</v>
      </c>
      <c r="C1276" s="50">
        <v>43</v>
      </c>
      <c r="D1276" s="51">
        <v>0.18</v>
      </c>
      <c r="F1276" s="37" t="str">
        <f>'2025 Decline Rates Vertical'!$G1276&amp;" "&amp;'2025 Decline Rates Vertical'!$H1276</f>
        <v>40 100</v>
      </c>
      <c r="G1276" s="49">
        <v>40</v>
      </c>
      <c r="H1276" s="51">
        <v>100</v>
      </c>
      <c r="I1276" s="51">
        <v>0</v>
      </c>
      <c r="J1276" s="44"/>
      <c r="K1276" s="49" t="str">
        <f>Table13[[#This Row],[JUR]]&amp;" "&amp;Table13[[#This Row],[FORMATION]]</f>
        <v>40 100</v>
      </c>
      <c r="L1276" s="49">
        <v>40</v>
      </c>
      <c r="M1276" s="51">
        <v>100</v>
      </c>
      <c r="N1276" s="51">
        <v>0</v>
      </c>
    </row>
    <row r="1277" spans="1:14">
      <c r="A1277" s="34" t="str">
        <f>'2025 Decline Rates Vertical'!$B1277&amp;" "&amp;'2025 Decline Rates Vertical'!$C1277</f>
        <v>50 93</v>
      </c>
      <c r="B1277" s="45">
        <v>50</v>
      </c>
      <c r="C1277" s="46">
        <v>93</v>
      </c>
      <c r="D1277" s="47">
        <v>0.42</v>
      </c>
      <c r="F1277" s="37" t="str">
        <f>'2025 Decline Rates Vertical'!$G1277&amp;" "&amp;'2025 Decline Rates Vertical'!$H1277</f>
        <v>41 100</v>
      </c>
      <c r="G1277" s="45">
        <v>41</v>
      </c>
      <c r="H1277" s="47">
        <v>100</v>
      </c>
      <c r="I1277" s="47">
        <v>0</v>
      </c>
      <c r="J1277" s="48"/>
      <c r="K1277" s="45" t="str">
        <f>Table13[[#This Row],[JUR]]&amp;" "&amp;Table13[[#This Row],[FORMATION]]</f>
        <v>41 100</v>
      </c>
      <c r="L1277" s="45">
        <v>41</v>
      </c>
      <c r="M1277" s="47">
        <v>100</v>
      </c>
      <c r="N1277" s="47">
        <v>0</v>
      </c>
    </row>
    <row r="1278" spans="1:14">
      <c r="A1278" s="34" t="str">
        <f>'2025 Decline Rates Vertical'!$B1278&amp;" "&amp;'2025 Decline Rates Vertical'!$C1278</f>
        <v>50 94</v>
      </c>
      <c r="B1278" s="49">
        <v>50</v>
      </c>
      <c r="C1278" s="50">
        <v>94</v>
      </c>
      <c r="D1278" s="51">
        <v>0.34</v>
      </c>
      <c r="F1278" s="37" t="str">
        <f>'2025 Decline Rates Vertical'!$G1278&amp;" "&amp;'2025 Decline Rates Vertical'!$H1278</f>
        <v>42 100</v>
      </c>
      <c r="G1278" s="49">
        <v>42</v>
      </c>
      <c r="H1278" s="51">
        <v>100</v>
      </c>
      <c r="I1278" s="51">
        <v>0</v>
      </c>
      <c r="J1278" s="44"/>
      <c r="K1278" s="49" t="str">
        <f>Table13[[#This Row],[JUR]]&amp;" "&amp;Table13[[#This Row],[FORMATION]]</f>
        <v>42 100</v>
      </c>
      <c r="L1278" s="49">
        <v>42</v>
      </c>
      <c r="M1278" s="51">
        <v>100</v>
      </c>
      <c r="N1278" s="51">
        <v>0</v>
      </c>
    </row>
    <row r="1279" spans="1:14">
      <c r="A1279" s="34" t="str">
        <f>'2025 Decline Rates Vertical'!$B1279&amp;" "&amp;'2025 Decline Rates Vertical'!$C1279</f>
        <v>50 95</v>
      </c>
      <c r="B1279" s="45">
        <v>50</v>
      </c>
      <c r="C1279" s="46">
        <v>95</v>
      </c>
      <c r="D1279" s="47">
        <v>0.51</v>
      </c>
      <c r="F1279" s="37" t="str">
        <f>'2025 Decline Rates Vertical'!$G1279&amp;" "&amp;'2025 Decline Rates Vertical'!$H1279</f>
        <v>43 100</v>
      </c>
      <c r="G1279" s="45">
        <v>43</v>
      </c>
      <c r="H1279" s="47">
        <v>100</v>
      </c>
      <c r="I1279" s="47">
        <v>0</v>
      </c>
      <c r="J1279" s="48"/>
      <c r="K1279" s="45" t="str">
        <f>Table13[[#This Row],[JUR]]&amp;" "&amp;Table13[[#This Row],[FORMATION]]</f>
        <v>43 100</v>
      </c>
      <c r="L1279" s="45">
        <v>43</v>
      </c>
      <c r="M1279" s="47">
        <v>100</v>
      </c>
      <c r="N1279" s="47">
        <v>0</v>
      </c>
    </row>
    <row r="1280" spans="1:14">
      <c r="A1280" s="34" t="str">
        <f>'2025 Decline Rates Vertical'!$B1280&amp;" "&amp;'2025 Decline Rates Vertical'!$C1280</f>
        <v>50 96</v>
      </c>
      <c r="B1280" s="49">
        <v>50</v>
      </c>
      <c r="C1280" s="50">
        <v>96</v>
      </c>
      <c r="D1280" s="51">
        <v>0.7</v>
      </c>
      <c r="F1280" s="37" t="str">
        <f>'2025 Decline Rates Vertical'!$G1280&amp;" "&amp;'2025 Decline Rates Vertical'!$H1280</f>
        <v>44 100</v>
      </c>
      <c r="G1280" s="49">
        <v>44</v>
      </c>
      <c r="H1280" s="51">
        <v>100</v>
      </c>
      <c r="I1280" s="51">
        <v>0</v>
      </c>
      <c r="J1280" s="44"/>
      <c r="K1280" s="49" t="str">
        <f>Table13[[#This Row],[JUR]]&amp;" "&amp;Table13[[#This Row],[FORMATION]]</f>
        <v>44 100</v>
      </c>
      <c r="L1280" s="49">
        <v>44</v>
      </c>
      <c r="M1280" s="51">
        <v>100</v>
      </c>
      <c r="N1280" s="51">
        <v>0</v>
      </c>
    </row>
    <row r="1281" spans="1:14">
      <c r="A1281" s="34" t="str">
        <f>'2025 Decline Rates Vertical'!$B1281&amp;" "&amp;'2025 Decline Rates Vertical'!$C1281</f>
        <v>50 100</v>
      </c>
      <c r="B1281" s="45">
        <v>50</v>
      </c>
      <c r="C1281" s="46">
        <v>100</v>
      </c>
      <c r="D1281" s="47">
        <v>0</v>
      </c>
      <c r="F1281" s="37" t="str">
        <f>'2025 Decline Rates Vertical'!$G1281&amp;" "&amp;'2025 Decline Rates Vertical'!$H1281</f>
        <v>45 100</v>
      </c>
      <c r="G1281" s="45">
        <v>45</v>
      </c>
      <c r="H1281" s="47">
        <v>100</v>
      </c>
      <c r="I1281" s="47">
        <v>0</v>
      </c>
      <c r="J1281" s="48"/>
      <c r="K1281" s="45" t="str">
        <f>Table13[[#This Row],[JUR]]&amp;" "&amp;Table13[[#This Row],[FORMATION]]</f>
        <v>45 100</v>
      </c>
      <c r="L1281" s="45">
        <v>45</v>
      </c>
      <c r="M1281" s="47">
        <v>100</v>
      </c>
      <c r="N1281" s="47">
        <v>0</v>
      </c>
    </row>
    <row r="1282" spans="1:14">
      <c r="A1282" s="34" t="str">
        <f>'2025 Decline Rates Vertical'!$B1282&amp;" "&amp;'2025 Decline Rates Vertical'!$C1282</f>
        <v>50 101</v>
      </c>
      <c r="B1282" s="49">
        <v>50</v>
      </c>
      <c r="C1282" s="50">
        <v>101</v>
      </c>
      <c r="D1282" s="51">
        <v>0</v>
      </c>
      <c r="F1282" s="37" t="str">
        <f>'2025 Decline Rates Vertical'!$G1282&amp;" "&amp;'2025 Decline Rates Vertical'!$H1282</f>
        <v>46 100</v>
      </c>
      <c r="G1282" s="49">
        <v>46</v>
      </c>
      <c r="H1282" s="51">
        <v>100</v>
      </c>
      <c r="I1282" s="51">
        <v>0</v>
      </c>
      <c r="J1282" s="44"/>
      <c r="K1282" s="49" t="str">
        <f>Table13[[#This Row],[JUR]]&amp;" "&amp;Table13[[#This Row],[FORMATION]]</f>
        <v>46 100</v>
      </c>
      <c r="L1282" s="49">
        <v>46</v>
      </c>
      <c r="M1282" s="51">
        <v>100</v>
      </c>
      <c r="N1282" s="51">
        <v>0</v>
      </c>
    </row>
    <row r="1283" spans="1:14">
      <c r="A1283" s="34" t="str">
        <f>'2025 Decline Rates Vertical'!$B1283&amp;" "&amp;'2025 Decline Rates Vertical'!$C1283</f>
        <v>50 109</v>
      </c>
      <c r="B1283" s="45">
        <v>50</v>
      </c>
      <c r="C1283" s="46">
        <v>109</v>
      </c>
      <c r="D1283" s="47">
        <v>0.38</v>
      </c>
      <c r="F1283" s="37" t="str">
        <f>'2025 Decline Rates Vertical'!$G1283&amp;" "&amp;'2025 Decline Rates Vertical'!$H1283</f>
        <v>47 100</v>
      </c>
      <c r="G1283" s="45">
        <v>47</v>
      </c>
      <c r="H1283" s="47">
        <v>100</v>
      </c>
      <c r="I1283" s="47">
        <v>0</v>
      </c>
      <c r="J1283" s="48"/>
      <c r="K1283" s="45" t="str">
        <f>Table13[[#This Row],[JUR]]&amp;" "&amp;Table13[[#This Row],[FORMATION]]</f>
        <v>47 100</v>
      </c>
      <c r="L1283" s="45">
        <v>47</v>
      </c>
      <c r="M1283" s="47">
        <v>100</v>
      </c>
      <c r="N1283" s="47">
        <v>0</v>
      </c>
    </row>
    <row r="1284" spans="1:14">
      <c r="A1284" s="34" t="str">
        <f>'2025 Decline Rates Vertical'!$B1284&amp;" "&amp;'2025 Decline Rates Vertical'!$C1284</f>
        <v>51 9</v>
      </c>
      <c r="B1284" s="49">
        <v>51</v>
      </c>
      <c r="C1284" s="50">
        <v>9</v>
      </c>
      <c r="D1284" s="51">
        <v>0.41</v>
      </c>
      <c r="F1284" s="37" t="str">
        <f>'2025 Decline Rates Vertical'!$G1284&amp;" "&amp;'2025 Decline Rates Vertical'!$H1284</f>
        <v>48 100</v>
      </c>
      <c r="G1284" s="49">
        <v>48</v>
      </c>
      <c r="H1284" s="51">
        <v>100</v>
      </c>
      <c r="I1284" s="51">
        <v>0</v>
      </c>
      <c r="J1284" s="44"/>
      <c r="K1284" s="49" t="str">
        <f>Table13[[#This Row],[JUR]]&amp;" "&amp;Table13[[#This Row],[FORMATION]]</f>
        <v>48 100</v>
      </c>
      <c r="L1284" s="49">
        <v>48</v>
      </c>
      <c r="M1284" s="51">
        <v>100</v>
      </c>
      <c r="N1284" s="51">
        <v>0</v>
      </c>
    </row>
    <row r="1285" spans="1:14">
      <c r="A1285" s="34" t="str">
        <f>'2025 Decline Rates Vertical'!$B1285&amp;" "&amp;'2025 Decline Rates Vertical'!$C1285</f>
        <v>51 10</v>
      </c>
      <c r="B1285" s="45">
        <v>51</v>
      </c>
      <c r="C1285" s="46">
        <v>10</v>
      </c>
      <c r="D1285" s="47">
        <v>0.3</v>
      </c>
      <c r="F1285" s="37" t="str">
        <f>'2025 Decline Rates Vertical'!$G1285&amp;" "&amp;'2025 Decline Rates Vertical'!$H1285</f>
        <v>49 100</v>
      </c>
      <c r="G1285" s="45">
        <v>49</v>
      </c>
      <c r="H1285" s="47">
        <v>100</v>
      </c>
      <c r="I1285" s="47">
        <v>0</v>
      </c>
      <c r="J1285" s="48"/>
      <c r="K1285" s="45" t="str">
        <f>Table13[[#This Row],[JUR]]&amp;" "&amp;Table13[[#This Row],[FORMATION]]</f>
        <v>49 100</v>
      </c>
      <c r="L1285" s="45">
        <v>49</v>
      </c>
      <c r="M1285" s="47">
        <v>100</v>
      </c>
      <c r="N1285" s="47">
        <v>0</v>
      </c>
    </row>
    <row r="1286" spans="1:14">
      <c r="A1286" s="34" t="str">
        <f>'2025 Decline Rates Vertical'!$B1286&amp;" "&amp;'2025 Decline Rates Vertical'!$C1286</f>
        <v>51 12</v>
      </c>
      <c r="B1286" s="49">
        <v>51</v>
      </c>
      <c r="C1286" s="50">
        <v>12</v>
      </c>
      <c r="D1286" s="51">
        <v>0.31</v>
      </c>
      <c r="F1286" s="37" t="str">
        <f>'2025 Decline Rates Vertical'!$G1286&amp;" "&amp;'2025 Decline Rates Vertical'!$H1286</f>
        <v>50 100</v>
      </c>
      <c r="G1286" s="49">
        <v>50</v>
      </c>
      <c r="H1286" s="51">
        <v>100</v>
      </c>
      <c r="I1286" s="51">
        <v>0</v>
      </c>
      <c r="J1286" s="44"/>
      <c r="K1286" s="49" t="str">
        <f>Table13[[#This Row],[JUR]]&amp;" "&amp;Table13[[#This Row],[FORMATION]]</f>
        <v>50 100</v>
      </c>
      <c r="L1286" s="49">
        <v>50</v>
      </c>
      <c r="M1286" s="51">
        <v>100</v>
      </c>
      <c r="N1286" s="51">
        <v>0</v>
      </c>
    </row>
    <row r="1287" spans="1:14">
      <c r="A1287" s="34" t="str">
        <f>'2025 Decline Rates Vertical'!$B1287&amp;" "&amp;'2025 Decline Rates Vertical'!$C1287</f>
        <v>51 14</v>
      </c>
      <c r="B1287" s="45">
        <v>51</v>
      </c>
      <c r="C1287" s="46">
        <v>14</v>
      </c>
      <c r="D1287" s="47">
        <v>0.48</v>
      </c>
      <c r="F1287" s="37" t="str">
        <f>'2025 Decline Rates Vertical'!$G1287&amp;" "&amp;'2025 Decline Rates Vertical'!$H1287</f>
        <v>51 100</v>
      </c>
      <c r="G1287" s="45">
        <v>51</v>
      </c>
      <c r="H1287" s="47">
        <v>100</v>
      </c>
      <c r="I1287" s="47">
        <v>0</v>
      </c>
      <c r="J1287" s="48"/>
      <c r="K1287" s="45" t="str">
        <f>Table13[[#This Row],[JUR]]&amp;" "&amp;Table13[[#This Row],[FORMATION]]</f>
        <v>51 100</v>
      </c>
      <c r="L1287" s="45">
        <v>51</v>
      </c>
      <c r="M1287" s="47">
        <v>100</v>
      </c>
      <c r="N1287" s="47">
        <v>0</v>
      </c>
    </row>
    <row r="1288" spans="1:14">
      <c r="A1288" s="34" t="str">
        <f>'2025 Decline Rates Vertical'!$B1288&amp;" "&amp;'2025 Decline Rates Vertical'!$C1288</f>
        <v>51 16</v>
      </c>
      <c r="B1288" s="49">
        <v>51</v>
      </c>
      <c r="C1288" s="50">
        <v>16</v>
      </c>
      <c r="D1288" s="51">
        <v>0.45</v>
      </c>
      <c r="F1288" s="37" t="str">
        <f>'2025 Decline Rates Vertical'!$G1288&amp;" "&amp;'2025 Decline Rates Vertical'!$H1288</f>
        <v>52 100</v>
      </c>
      <c r="G1288" s="49">
        <v>52</v>
      </c>
      <c r="H1288" s="51">
        <v>100</v>
      </c>
      <c r="I1288" s="51">
        <v>0</v>
      </c>
      <c r="J1288" s="44"/>
      <c r="K1288" s="49" t="str">
        <f>Table13[[#This Row],[JUR]]&amp;" "&amp;Table13[[#This Row],[FORMATION]]</f>
        <v>52 100</v>
      </c>
      <c r="L1288" s="49">
        <v>52</v>
      </c>
      <c r="M1288" s="51">
        <v>100</v>
      </c>
      <c r="N1288" s="51">
        <v>0</v>
      </c>
    </row>
    <row r="1289" spans="1:14">
      <c r="A1289" s="34" t="str">
        <f>'2025 Decline Rates Vertical'!$B1289&amp;" "&amp;'2025 Decline Rates Vertical'!$C1289</f>
        <v>51 17</v>
      </c>
      <c r="B1289" s="45">
        <v>51</v>
      </c>
      <c r="C1289" s="46">
        <v>17</v>
      </c>
      <c r="D1289" s="47">
        <v>0.3</v>
      </c>
      <c r="F1289" s="37" t="str">
        <f>'2025 Decline Rates Vertical'!$G1289&amp;" "&amp;'2025 Decline Rates Vertical'!$H1289</f>
        <v>53 100</v>
      </c>
      <c r="G1289" s="45">
        <v>53</v>
      </c>
      <c r="H1289" s="47">
        <v>100</v>
      </c>
      <c r="I1289" s="47">
        <v>0</v>
      </c>
      <c r="J1289" s="48"/>
      <c r="K1289" s="45" t="str">
        <f>Table13[[#This Row],[JUR]]&amp;" "&amp;Table13[[#This Row],[FORMATION]]</f>
        <v>53 100</v>
      </c>
      <c r="L1289" s="45">
        <v>53</v>
      </c>
      <c r="M1289" s="47">
        <v>100</v>
      </c>
      <c r="N1289" s="47">
        <v>0</v>
      </c>
    </row>
    <row r="1290" spans="1:14">
      <c r="A1290" s="34" t="str">
        <f>'2025 Decline Rates Vertical'!$B1290&amp;" "&amp;'2025 Decline Rates Vertical'!$C1290</f>
        <v>51 18</v>
      </c>
      <c r="B1290" s="49">
        <v>51</v>
      </c>
      <c r="C1290" s="50">
        <v>18</v>
      </c>
      <c r="D1290" s="51">
        <v>0.34</v>
      </c>
      <c r="F1290" s="37" t="str">
        <f>'2025 Decline Rates Vertical'!$G1290&amp;" "&amp;'2025 Decline Rates Vertical'!$H1290</f>
        <v>54 100</v>
      </c>
      <c r="G1290" s="49">
        <v>54</v>
      </c>
      <c r="H1290" s="51">
        <v>100</v>
      </c>
      <c r="I1290" s="51">
        <v>0</v>
      </c>
      <c r="J1290" s="44"/>
      <c r="K1290" s="49" t="str">
        <f>Table13[[#This Row],[JUR]]&amp;" "&amp;Table13[[#This Row],[FORMATION]]</f>
        <v>54 100</v>
      </c>
      <c r="L1290" s="49">
        <v>54</v>
      </c>
      <c r="M1290" s="51">
        <v>100</v>
      </c>
      <c r="N1290" s="51">
        <v>0</v>
      </c>
    </row>
    <row r="1291" spans="1:14">
      <c r="A1291" s="34" t="str">
        <f>'2025 Decline Rates Vertical'!$B1291&amp;" "&amp;'2025 Decline Rates Vertical'!$C1291</f>
        <v>51 19</v>
      </c>
      <c r="B1291" s="45">
        <v>51</v>
      </c>
      <c r="C1291" s="46">
        <v>19</v>
      </c>
      <c r="D1291" s="47">
        <v>0.36</v>
      </c>
      <c r="F1291" s="37" t="str">
        <f>'2025 Decline Rates Vertical'!$G1291&amp;" "&amp;'2025 Decline Rates Vertical'!$H1291</f>
        <v>55 100</v>
      </c>
      <c r="G1291" s="45">
        <v>55</v>
      </c>
      <c r="H1291" s="47">
        <v>100</v>
      </c>
      <c r="I1291" s="47">
        <v>0</v>
      </c>
      <c r="J1291" s="48"/>
      <c r="K1291" s="45" t="str">
        <f>Table13[[#This Row],[JUR]]&amp;" "&amp;Table13[[#This Row],[FORMATION]]</f>
        <v>55 100</v>
      </c>
      <c r="L1291" s="45">
        <v>55</v>
      </c>
      <c r="M1291" s="47">
        <v>100</v>
      </c>
      <c r="N1291" s="47">
        <v>0</v>
      </c>
    </row>
    <row r="1292" spans="1:14">
      <c r="A1292" s="34" t="str">
        <f>'2025 Decline Rates Vertical'!$B1292&amp;" "&amp;'2025 Decline Rates Vertical'!$C1292</f>
        <v>51 22</v>
      </c>
      <c r="B1292" s="49">
        <v>51</v>
      </c>
      <c r="C1292" s="50">
        <v>22</v>
      </c>
      <c r="D1292" s="51">
        <v>0.34</v>
      </c>
      <c r="F1292" s="37" t="str">
        <f>'2025 Decline Rates Vertical'!$G1292&amp;" "&amp;'2025 Decline Rates Vertical'!$H1292</f>
        <v>1 101</v>
      </c>
      <c r="G1292" s="49">
        <v>1</v>
      </c>
      <c r="H1292" s="51">
        <v>101</v>
      </c>
      <c r="I1292" s="51">
        <v>0</v>
      </c>
      <c r="J1292" s="44"/>
      <c r="K1292" s="49" t="str">
        <f>Table13[[#This Row],[JUR]]&amp;" "&amp;Table13[[#This Row],[FORMATION]]</f>
        <v>1 101</v>
      </c>
      <c r="L1292" s="49">
        <v>1</v>
      </c>
      <c r="M1292" s="51">
        <v>101</v>
      </c>
      <c r="N1292" s="51">
        <v>0</v>
      </c>
    </row>
    <row r="1293" spans="1:14">
      <c r="A1293" s="34" t="str">
        <f>'2025 Decline Rates Vertical'!$B1293&amp;" "&amp;'2025 Decline Rates Vertical'!$C1293</f>
        <v>51 26</v>
      </c>
      <c r="B1293" s="45">
        <v>51</v>
      </c>
      <c r="C1293" s="46">
        <v>26</v>
      </c>
      <c r="D1293" s="47">
        <v>0.4</v>
      </c>
      <c r="F1293" s="37" t="str">
        <f>'2025 Decline Rates Vertical'!$G1293&amp;" "&amp;'2025 Decline Rates Vertical'!$H1293</f>
        <v>2 101</v>
      </c>
      <c r="G1293" s="45">
        <v>2</v>
      </c>
      <c r="H1293" s="47">
        <v>101</v>
      </c>
      <c r="I1293" s="47">
        <v>0</v>
      </c>
      <c r="J1293" s="48"/>
      <c r="K1293" s="45" t="str">
        <f>Table13[[#This Row],[JUR]]&amp;" "&amp;Table13[[#This Row],[FORMATION]]</f>
        <v>2 101</v>
      </c>
      <c r="L1293" s="45">
        <v>2</v>
      </c>
      <c r="M1293" s="47">
        <v>101</v>
      </c>
      <c r="N1293" s="47">
        <v>0</v>
      </c>
    </row>
    <row r="1294" spans="1:14">
      <c r="A1294" s="34" t="str">
        <f>'2025 Decline Rates Vertical'!$B1294&amp;" "&amp;'2025 Decline Rates Vertical'!$C1294</f>
        <v>51 93</v>
      </c>
      <c r="B1294" s="49">
        <v>51</v>
      </c>
      <c r="C1294" s="50">
        <v>93</v>
      </c>
      <c r="D1294" s="51">
        <v>0.42</v>
      </c>
      <c r="F1294" s="37" t="str">
        <f>'2025 Decline Rates Vertical'!$G1294&amp;" "&amp;'2025 Decline Rates Vertical'!$H1294</f>
        <v>3 101</v>
      </c>
      <c r="G1294" s="49">
        <v>3</v>
      </c>
      <c r="H1294" s="51">
        <v>101</v>
      </c>
      <c r="I1294" s="51">
        <v>0</v>
      </c>
      <c r="J1294" s="44"/>
      <c r="K1294" s="49" t="str">
        <f>Table13[[#This Row],[JUR]]&amp;" "&amp;Table13[[#This Row],[FORMATION]]</f>
        <v>3 101</v>
      </c>
      <c r="L1294" s="49">
        <v>3</v>
      </c>
      <c r="M1294" s="51">
        <v>101</v>
      </c>
      <c r="N1294" s="51">
        <v>0</v>
      </c>
    </row>
    <row r="1295" spans="1:14">
      <c r="A1295" s="34" t="str">
        <f>'2025 Decline Rates Vertical'!$B1295&amp;" "&amp;'2025 Decline Rates Vertical'!$C1295</f>
        <v>51 94</v>
      </c>
      <c r="B1295" s="45">
        <v>51</v>
      </c>
      <c r="C1295" s="46">
        <v>94</v>
      </c>
      <c r="D1295" s="47">
        <v>0.34</v>
      </c>
      <c r="F1295" s="37" t="str">
        <f>'2025 Decline Rates Vertical'!$G1295&amp;" "&amp;'2025 Decline Rates Vertical'!$H1295</f>
        <v>4 101</v>
      </c>
      <c r="G1295" s="45">
        <v>4</v>
      </c>
      <c r="H1295" s="47">
        <v>101</v>
      </c>
      <c r="I1295" s="47">
        <v>0</v>
      </c>
      <c r="J1295" s="48"/>
      <c r="K1295" s="45" t="str">
        <f>Table13[[#This Row],[JUR]]&amp;" "&amp;Table13[[#This Row],[FORMATION]]</f>
        <v>4 101</v>
      </c>
      <c r="L1295" s="45">
        <v>4</v>
      </c>
      <c r="M1295" s="47">
        <v>101</v>
      </c>
      <c r="N1295" s="47">
        <v>0</v>
      </c>
    </row>
    <row r="1296" spans="1:14">
      <c r="A1296" s="34" t="str">
        <f>'2025 Decline Rates Vertical'!$B1296&amp;" "&amp;'2025 Decline Rates Vertical'!$C1296</f>
        <v>51 95</v>
      </c>
      <c r="B1296" s="49">
        <v>51</v>
      </c>
      <c r="C1296" s="50">
        <v>95</v>
      </c>
      <c r="D1296" s="51">
        <v>0.51</v>
      </c>
      <c r="F1296" s="37" t="str">
        <f>'2025 Decline Rates Vertical'!$G1296&amp;" "&amp;'2025 Decline Rates Vertical'!$H1296</f>
        <v>5 101</v>
      </c>
      <c r="G1296" s="49">
        <v>5</v>
      </c>
      <c r="H1296" s="51">
        <v>101</v>
      </c>
      <c r="I1296" s="51">
        <v>0</v>
      </c>
      <c r="J1296" s="44"/>
      <c r="K1296" s="49" t="str">
        <f>Table13[[#This Row],[JUR]]&amp;" "&amp;Table13[[#This Row],[FORMATION]]</f>
        <v>5 101</v>
      </c>
      <c r="L1296" s="49">
        <v>5</v>
      </c>
      <c r="M1296" s="51">
        <v>101</v>
      </c>
      <c r="N1296" s="51">
        <v>0</v>
      </c>
    </row>
    <row r="1297" spans="1:14">
      <c r="A1297" s="34" t="str">
        <f>'2025 Decline Rates Vertical'!$B1297&amp;" "&amp;'2025 Decline Rates Vertical'!$C1297</f>
        <v>51 96</v>
      </c>
      <c r="B1297" s="45">
        <v>51</v>
      </c>
      <c r="C1297" s="46">
        <v>96</v>
      </c>
      <c r="D1297" s="47">
        <v>0.7</v>
      </c>
      <c r="F1297" s="37" t="str">
        <f>'2025 Decline Rates Vertical'!$G1297&amp;" "&amp;'2025 Decline Rates Vertical'!$H1297</f>
        <v>6 101</v>
      </c>
      <c r="G1297" s="45">
        <v>6</v>
      </c>
      <c r="H1297" s="47">
        <v>101</v>
      </c>
      <c r="I1297" s="47">
        <v>0</v>
      </c>
      <c r="J1297" s="48"/>
      <c r="K1297" s="45" t="str">
        <f>Table13[[#This Row],[JUR]]&amp;" "&amp;Table13[[#This Row],[FORMATION]]</f>
        <v>6 101</v>
      </c>
      <c r="L1297" s="45">
        <v>6</v>
      </c>
      <c r="M1297" s="47">
        <v>101</v>
      </c>
      <c r="N1297" s="47">
        <v>0</v>
      </c>
    </row>
    <row r="1298" spans="1:14">
      <c r="A1298" s="34" t="str">
        <f>'2025 Decline Rates Vertical'!$B1298&amp;" "&amp;'2025 Decline Rates Vertical'!$C1298</f>
        <v>51 100</v>
      </c>
      <c r="B1298" s="49">
        <v>51</v>
      </c>
      <c r="C1298" s="50">
        <v>100</v>
      </c>
      <c r="D1298" s="51">
        <v>0</v>
      </c>
      <c r="F1298" s="37" t="str">
        <f>'2025 Decline Rates Vertical'!$G1298&amp;" "&amp;'2025 Decline Rates Vertical'!$H1298</f>
        <v>7 101</v>
      </c>
      <c r="G1298" s="49">
        <v>7</v>
      </c>
      <c r="H1298" s="51">
        <v>101</v>
      </c>
      <c r="I1298" s="51">
        <v>0</v>
      </c>
      <c r="J1298" s="44"/>
      <c r="K1298" s="49" t="str">
        <f>Table13[[#This Row],[JUR]]&amp;" "&amp;Table13[[#This Row],[FORMATION]]</f>
        <v>7 101</v>
      </c>
      <c r="L1298" s="49">
        <v>7</v>
      </c>
      <c r="M1298" s="51">
        <v>101</v>
      </c>
      <c r="N1298" s="51">
        <v>0</v>
      </c>
    </row>
    <row r="1299" spans="1:14">
      <c r="A1299" s="34" t="str">
        <f>'2025 Decline Rates Vertical'!$B1299&amp;" "&amp;'2025 Decline Rates Vertical'!$C1299</f>
        <v>51 101</v>
      </c>
      <c r="B1299" s="45">
        <v>51</v>
      </c>
      <c r="C1299" s="46">
        <v>101</v>
      </c>
      <c r="D1299" s="47">
        <v>0</v>
      </c>
      <c r="F1299" s="37" t="str">
        <f>'2025 Decline Rates Vertical'!$G1299&amp;" "&amp;'2025 Decline Rates Vertical'!$H1299</f>
        <v>8 101</v>
      </c>
      <c r="G1299" s="45">
        <v>8</v>
      </c>
      <c r="H1299" s="47">
        <v>101</v>
      </c>
      <c r="I1299" s="47">
        <v>0</v>
      </c>
      <c r="J1299" s="48"/>
      <c r="K1299" s="45" t="str">
        <f>Table13[[#This Row],[JUR]]&amp;" "&amp;Table13[[#This Row],[FORMATION]]</f>
        <v>8 101</v>
      </c>
      <c r="L1299" s="45">
        <v>8</v>
      </c>
      <c r="M1299" s="47">
        <v>101</v>
      </c>
      <c r="N1299" s="47">
        <v>0</v>
      </c>
    </row>
    <row r="1300" spans="1:14">
      <c r="A1300" s="34" t="str">
        <f>'2025 Decline Rates Vertical'!$B1300&amp;" "&amp;'2025 Decline Rates Vertical'!$C1300</f>
        <v>51 109</v>
      </c>
      <c r="B1300" s="49">
        <v>51</v>
      </c>
      <c r="C1300" s="50">
        <v>109</v>
      </c>
      <c r="D1300" s="51">
        <v>0.41</v>
      </c>
      <c r="F1300" s="37" t="str">
        <f>'2025 Decline Rates Vertical'!$G1300&amp;" "&amp;'2025 Decline Rates Vertical'!$H1300</f>
        <v>9 101</v>
      </c>
      <c r="G1300" s="49">
        <v>9</v>
      </c>
      <c r="H1300" s="51">
        <v>101</v>
      </c>
      <c r="I1300" s="51">
        <v>0</v>
      </c>
      <c r="J1300" s="44"/>
      <c r="K1300" s="49" t="str">
        <f>Table13[[#This Row],[JUR]]&amp;" "&amp;Table13[[#This Row],[FORMATION]]</f>
        <v>9 101</v>
      </c>
      <c r="L1300" s="49">
        <v>9</v>
      </c>
      <c r="M1300" s="51">
        <v>101</v>
      </c>
      <c r="N1300" s="51">
        <v>0</v>
      </c>
    </row>
    <row r="1301" spans="1:14">
      <c r="A1301" s="34" t="str">
        <f>'2025 Decline Rates Vertical'!$B1301&amp;" "&amp;'2025 Decline Rates Vertical'!$C1301</f>
        <v>52 9</v>
      </c>
      <c r="B1301" s="45">
        <v>52</v>
      </c>
      <c r="C1301" s="46">
        <v>9</v>
      </c>
      <c r="D1301" s="47">
        <v>0.39</v>
      </c>
      <c r="F1301" s="37" t="str">
        <f>'2025 Decline Rates Vertical'!$G1301&amp;" "&amp;'2025 Decline Rates Vertical'!$H1301</f>
        <v>10 101</v>
      </c>
      <c r="G1301" s="45">
        <v>10</v>
      </c>
      <c r="H1301" s="47">
        <v>101</v>
      </c>
      <c r="I1301" s="47">
        <v>0</v>
      </c>
      <c r="J1301" s="48"/>
      <c r="K1301" s="45" t="str">
        <f>Table13[[#This Row],[JUR]]&amp;" "&amp;Table13[[#This Row],[FORMATION]]</f>
        <v>10 101</v>
      </c>
      <c r="L1301" s="45">
        <v>10</v>
      </c>
      <c r="M1301" s="47">
        <v>101</v>
      </c>
      <c r="N1301" s="47">
        <v>0</v>
      </c>
    </row>
    <row r="1302" spans="1:14">
      <c r="A1302" s="34" t="str">
        <f>'2025 Decline Rates Vertical'!$B1302&amp;" "&amp;'2025 Decline Rates Vertical'!$C1302</f>
        <v>52 10</v>
      </c>
      <c r="B1302" s="49">
        <v>52</v>
      </c>
      <c r="C1302" s="50">
        <v>10</v>
      </c>
      <c r="D1302" s="51">
        <v>0.18</v>
      </c>
      <c r="F1302" s="37" t="str">
        <f>'2025 Decline Rates Vertical'!$G1302&amp;" "&amp;'2025 Decline Rates Vertical'!$H1302</f>
        <v>11 101</v>
      </c>
      <c r="G1302" s="49">
        <v>11</v>
      </c>
      <c r="H1302" s="51">
        <v>101</v>
      </c>
      <c r="I1302" s="51">
        <v>0</v>
      </c>
      <c r="J1302" s="44"/>
      <c r="K1302" s="49" t="str">
        <f>Table13[[#This Row],[JUR]]&amp;" "&amp;Table13[[#This Row],[FORMATION]]</f>
        <v>11 101</v>
      </c>
      <c r="L1302" s="49">
        <v>11</v>
      </c>
      <c r="M1302" s="51">
        <v>101</v>
      </c>
      <c r="N1302" s="51">
        <v>0</v>
      </c>
    </row>
    <row r="1303" spans="1:14">
      <c r="A1303" s="34" t="str">
        <f>'2025 Decline Rates Vertical'!$B1303&amp;" "&amp;'2025 Decline Rates Vertical'!$C1303</f>
        <v>52 11</v>
      </c>
      <c r="B1303" s="45">
        <v>52</v>
      </c>
      <c r="C1303" s="46">
        <v>11</v>
      </c>
      <c r="D1303" s="47">
        <v>0.47</v>
      </c>
      <c r="F1303" s="37" t="str">
        <f>'2025 Decline Rates Vertical'!$G1303&amp;" "&amp;'2025 Decline Rates Vertical'!$H1303</f>
        <v>12 101</v>
      </c>
      <c r="G1303" s="45">
        <v>12</v>
      </c>
      <c r="H1303" s="47">
        <v>101</v>
      </c>
      <c r="I1303" s="47">
        <v>0</v>
      </c>
      <c r="J1303" s="48"/>
      <c r="K1303" s="45" t="str">
        <f>Table13[[#This Row],[JUR]]&amp;" "&amp;Table13[[#This Row],[FORMATION]]</f>
        <v>12 101</v>
      </c>
      <c r="L1303" s="45">
        <v>12</v>
      </c>
      <c r="M1303" s="47">
        <v>101</v>
      </c>
      <c r="N1303" s="47">
        <v>0</v>
      </c>
    </row>
    <row r="1304" spans="1:14">
      <c r="A1304" s="34" t="str">
        <f>'2025 Decline Rates Vertical'!$B1304&amp;" "&amp;'2025 Decline Rates Vertical'!$C1304</f>
        <v>52 13</v>
      </c>
      <c r="B1304" s="49">
        <v>52</v>
      </c>
      <c r="C1304" s="50">
        <v>13</v>
      </c>
      <c r="D1304" s="51">
        <v>0.26</v>
      </c>
      <c r="F1304" s="37" t="str">
        <f>'2025 Decline Rates Vertical'!$G1304&amp;" "&amp;'2025 Decline Rates Vertical'!$H1304</f>
        <v>13 101</v>
      </c>
      <c r="G1304" s="49">
        <v>13</v>
      </c>
      <c r="H1304" s="51">
        <v>101</v>
      </c>
      <c r="I1304" s="51">
        <v>0</v>
      </c>
      <c r="J1304" s="44"/>
      <c r="K1304" s="49" t="str">
        <f>Table13[[#This Row],[JUR]]&amp;" "&amp;Table13[[#This Row],[FORMATION]]</f>
        <v>13 101</v>
      </c>
      <c r="L1304" s="49">
        <v>13</v>
      </c>
      <c r="M1304" s="51">
        <v>101</v>
      </c>
      <c r="N1304" s="51">
        <v>0</v>
      </c>
    </row>
    <row r="1305" spans="1:14">
      <c r="A1305" s="34" t="str">
        <f>'2025 Decline Rates Vertical'!$B1305&amp;" "&amp;'2025 Decline Rates Vertical'!$C1305</f>
        <v>52 15</v>
      </c>
      <c r="B1305" s="45">
        <v>52</v>
      </c>
      <c r="C1305" s="46">
        <v>15</v>
      </c>
      <c r="D1305" s="47">
        <v>0.18</v>
      </c>
      <c r="F1305" s="37" t="str">
        <f>'2025 Decline Rates Vertical'!$G1305&amp;" "&amp;'2025 Decline Rates Vertical'!$H1305</f>
        <v>14 101</v>
      </c>
      <c r="G1305" s="45">
        <v>14</v>
      </c>
      <c r="H1305" s="47">
        <v>101</v>
      </c>
      <c r="I1305" s="47">
        <v>0</v>
      </c>
      <c r="J1305" s="48"/>
      <c r="K1305" s="45" t="str">
        <f>Table13[[#This Row],[JUR]]&amp;" "&amp;Table13[[#This Row],[FORMATION]]</f>
        <v>14 101</v>
      </c>
      <c r="L1305" s="45">
        <v>14</v>
      </c>
      <c r="M1305" s="47">
        <v>101</v>
      </c>
      <c r="N1305" s="47">
        <v>0</v>
      </c>
    </row>
    <row r="1306" spans="1:14">
      <c r="A1306" s="34" t="str">
        <f>'2025 Decline Rates Vertical'!$B1306&amp;" "&amp;'2025 Decline Rates Vertical'!$C1306</f>
        <v>52 93</v>
      </c>
      <c r="B1306" s="49">
        <v>52</v>
      </c>
      <c r="C1306" s="50">
        <v>93</v>
      </c>
      <c r="D1306" s="51">
        <v>0.42</v>
      </c>
      <c r="F1306" s="37" t="str">
        <f>'2025 Decline Rates Vertical'!$G1306&amp;" "&amp;'2025 Decline Rates Vertical'!$H1306</f>
        <v>15 101</v>
      </c>
      <c r="G1306" s="49">
        <v>15</v>
      </c>
      <c r="H1306" s="51">
        <v>101</v>
      </c>
      <c r="I1306" s="51">
        <v>0</v>
      </c>
      <c r="J1306" s="44"/>
      <c r="K1306" s="49" t="str">
        <f>Table13[[#This Row],[JUR]]&amp;" "&amp;Table13[[#This Row],[FORMATION]]</f>
        <v>15 101</v>
      </c>
      <c r="L1306" s="49">
        <v>15</v>
      </c>
      <c r="M1306" s="51">
        <v>101</v>
      </c>
      <c r="N1306" s="51">
        <v>0</v>
      </c>
    </row>
    <row r="1307" spans="1:14">
      <c r="A1307" s="34" t="str">
        <f>'2025 Decline Rates Vertical'!$B1307&amp;" "&amp;'2025 Decline Rates Vertical'!$C1307</f>
        <v>52 94</v>
      </c>
      <c r="B1307" s="45">
        <v>52</v>
      </c>
      <c r="C1307" s="46">
        <v>94</v>
      </c>
      <c r="D1307" s="47">
        <v>0.34</v>
      </c>
      <c r="F1307" s="37" t="str">
        <f>'2025 Decline Rates Vertical'!$G1307&amp;" "&amp;'2025 Decline Rates Vertical'!$H1307</f>
        <v>16 101</v>
      </c>
      <c r="G1307" s="45">
        <v>16</v>
      </c>
      <c r="H1307" s="47">
        <v>101</v>
      </c>
      <c r="I1307" s="47">
        <v>0</v>
      </c>
      <c r="J1307" s="48"/>
      <c r="K1307" s="45" t="str">
        <f>Table13[[#This Row],[JUR]]&amp;" "&amp;Table13[[#This Row],[FORMATION]]</f>
        <v>16 101</v>
      </c>
      <c r="L1307" s="45">
        <v>16</v>
      </c>
      <c r="M1307" s="47">
        <v>101</v>
      </c>
      <c r="N1307" s="47">
        <v>0</v>
      </c>
    </row>
    <row r="1308" spans="1:14">
      <c r="A1308" s="34" t="str">
        <f>'2025 Decline Rates Vertical'!$B1308&amp;" "&amp;'2025 Decline Rates Vertical'!$C1308</f>
        <v>52 95</v>
      </c>
      <c r="B1308" s="49">
        <v>52</v>
      </c>
      <c r="C1308" s="50">
        <v>95</v>
      </c>
      <c r="D1308" s="51">
        <v>0.51</v>
      </c>
      <c r="F1308" s="37" t="str">
        <f>'2025 Decline Rates Vertical'!$G1308&amp;" "&amp;'2025 Decline Rates Vertical'!$H1308</f>
        <v>17 101</v>
      </c>
      <c r="G1308" s="49">
        <v>17</v>
      </c>
      <c r="H1308" s="51">
        <v>101</v>
      </c>
      <c r="I1308" s="51">
        <v>0</v>
      </c>
      <c r="J1308" s="44"/>
      <c r="K1308" s="49" t="str">
        <f>Table13[[#This Row],[JUR]]&amp;" "&amp;Table13[[#This Row],[FORMATION]]</f>
        <v>17 101</v>
      </c>
      <c r="L1308" s="49">
        <v>17</v>
      </c>
      <c r="M1308" s="51">
        <v>101</v>
      </c>
      <c r="N1308" s="51">
        <v>0</v>
      </c>
    </row>
    <row r="1309" spans="1:14">
      <c r="A1309" s="34" t="str">
        <f>'2025 Decline Rates Vertical'!$B1309&amp;" "&amp;'2025 Decline Rates Vertical'!$C1309</f>
        <v>52 96</v>
      </c>
      <c r="B1309" s="45">
        <v>52</v>
      </c>
      <c r="C1309" s="46">
        <v>96</v>
      </c>
      <c r="D1309" s="47">
        <v>0.7</v>
      </c>
      <c r="F1309" s="37" t="str">
        <f>'2025 Decline Rates Vertical'!$G1309&amp;" "&amp;'2025 Decline Rates Vertical'!$H1309</f>
        <v>18 101</v>
      </c>
      <c r="G1309" s="45">
        <v>18</v>
      </c>
      <c r="H1309" s="47">
        <v>101</v>
      </c>
      <c r="I1309" s="47">
        <v>0</v>
      </c>
      <c r="J1309" s="48"/>
      <c r="K1309" s="45" t="str">
        <f>Table13[[#This Row],[JUR]]&amp;" "&amp;Table13[[#This Row],[FORMATION]]</f>
        <v>18 101</v>
      </c>
      <c r="L1309" s="45">
        <v>18</v>
      </c>
      <c r="M1309" s="47">
        <v>101</v>
      </c>
      <c r="N1309" s="47">
        <v>0</v>
      </c>
    </row>
    <row r="1310" spans="1:14">
      <c r="A1310" s="34" t="str">
        <f>'2025 Decline Rates Vertical'!$B1310&amp;" "&amp;'2025 Decline Rates Vertical'!$C1310</f>
        <v>52 97</v>
      </c>
      <c r="B1310" s="49">
        <v>52</v>
      </c>
      <c r="C1310" s="50">
        <v>97</v>
      </c>
      <c r="D1310" s="51">
        <v>0.23</v>
      </c>
      <c r="F1310" s="37" t="str">
        <f>'2025 Decline Rates Vertical'!$G1310&amp;" "&amp;'2025 Decline Rates Vertical'!$H1310</f>
        <v>19 101</v>
      </c>
      <c r="G1310" s="49">
        <v>19</v>
      </c>
      <c r="H1310" s="51">
        <v>101</v>
      </c>
      <c r="I1310" s="51">
        <v>0</v>
      </c>
      <c r="J1310" s="44"/>
      <c r="K1310" s="49" t="str">
        <f>Table13[[#This Row],[JUR]]&amp;" "&amp;Table13[[#This Row],[FORMATION]]</f>
        <v>19 101</v>
      </c>
      <c r="L1310" s="49">
        <v>19</v>
      </c>
      <c r="M1310" s="51">
        <v>101</v>
      </c>
      <c r="N1310" s="51">
        <v>0</v>
      </c>
    </row>
    <row r="1311" spans="1:14">
      <c r="A1311" s="34" t="str">
        <f>'2025 Decline Rates Vertical'!$B1311&amp;" "&amp;'2025 Decline Rates Vertical'!$C1311</f>
        <v>52 100</v>
      </c>
      <c r="B1311" s="45">
        <v>52</v>
      </c>
      <c r="C1311" s="46">
        <v>100</v>
      </c>
      <c r="D1311" s="47">
        <v>0</v>
      </c>
      <c r="F1311" s="37" t="str">
        <f>'2025 Decline Rates Vertical'!$G1311&amp;" "&amp;'2025 Decline Rates Vertical'!$H1311</f>
        <v>20 101</v>
      </c>
      <c r="G1311" s="45">
        <v>20</v>
      </c>
      <c r="H1311" s="47">
        <v>101</v>
      </c>
      <c r="I1311" s="47">
        <v>0</v>
      </c>
      <c r="J1311" s="48"/>
      <c r="K1311" s="45" t="str">
        <f>Table13[[#This Row],[JUR]]&amp;" "&amp;Table13[[#This Row],[FORMATION]]</f>
        <v>20 101</v>
      </c>
      <c r="L1311" s="45">
        <v>20</v>
      </c>
      <c r="M1311" s="47">
        <v>101</v>
      </c>
      <c r="N1311" s="47">
        <v>0</v>
      </c>
    </row>
    <row r="1312" spans="1:14">
      <c r="A1312" s="34" t="str">
        <f>'2025 Decline Rates Vertical'!$B1312&amp;" "&amp;'2025 Decline Rates Vertical'!$C1312</f>
        <v>52 101</v>
      </c>
      <c r="B1312" s="49">
        <v>52</v>
      </c>
      <c r="C1312" s="50">
        <v>101</v>
      </c>
      <c r="D1312" s="51">
        <v>0</v>
      </c>
      <c r="F1312" s="37" t="str">
        <f>'2025 Decline Rates Vertical'!$G1312&amp;" "&amp;'2025 Decline Rates Vertical'!$H1312</f>
        <v>21 101</v>
      </c>
      <c r="G1312" s="49">
        <v>21</v>
      </c>
      <c r="H1312" s="51">
        <v>101</v>
      </c>
      <c r="I1312" s="51">
        <v>0</v>
      </c>
      <c r="J1312" s="44"/>
      <c r="K1312" s="49" t="str">
        <f>Table13[[#This Row],[JUR]]&amp;" "&amp;Table13[[#This Row],[FORMATION]]</f>
        <v>21 101</v>
      </c>
      <c r="L1312" s="49">
        <v>21</v>
      </c>
      <c r="M1312" s="51">
        <v>101</v>
      </c>
      <c r="N1312" s="51">
        <v>0</v>
      </c>
    </row>
    <row r="1313" spans="1:14">
      <c r="A1313" s="34" t="str">
        <f>'2025 Decline Rates Vertical'!$B1313&amp;" "&amp;'2025 Decline Rates Vertical'!$C1313</f>
        <v>53 2</v>
      </c>
      <c r="B1313" s="45">
        <v>53</v>
      </c>
      <c r="C1313" s="46">
        <v>2</v>
      </c>
      <c r="D1313" s="47">
        <v>0.49</v>
      </c>
      <c r="F1313" s="37" t="str">
        <f>'2025 Decline Rates Vertical'!$G1313&amp;" "&amp;'2025 Decline Rates Vertical'!$H1313</f>
        <v>22 101</v>
      </c>
      <c r="G1313" s="45">
        <v>22</v>
      </c>
      <c r="H1313" s="47">
        <v>101</v>
      </c>
      <c r="I1313" s="47">
        <v>0</v>
      </c>
      <c r="J1313" s="48"/>
      <c r="K1313" s="45" t="str">
        <f>Table13[[#This Row],[JUR]]&amp;" "&amp;Table13[[#This Row],[FORMATION]]</f>
        <v>22 101</v>
      </c>
      <c r="L1313" s="45">
        <v>22</v>
      </c>
      <c r="M1313" s="47">
        <v>101</v>
      </c>
      <c r="N1313" s="47">
        <v>0</v>
      </c>
    </row>
    <row r="1314" spans="1:14">
      <c r="A1314" s="34" t="str">
        <f>'2025 Decline Rates Vertical'!$B1314&amp;" "&amp;'2025 Decline Rates Vertical'!$C1314</f>
        <v>53 4</v>
      </c>
      <c r="B1314" s="49">
        <v>53</v>
      </c>
      <c r="C1314" s="50">
        <v>4</v>
      </c>
      <c r="D1314" s="51">
        <v>0.33</v>
      </c>
      <c r="F1314" s="37" t="str">
        <f>'2025 Decline Rates Vertical'!$G1314&amp;" "&amp;'2025 Decline Rates Vertical'!$H1314</f>
        <v>23 101</v>
      </c>
      <c r="G1314" s="49">
        <v>23</v>
      </c>
      <c r="H1314" s="51">
        <v>101</v>
      </c>
      <c r="I1314" s="51">
        <v>0</v>
      </c>
      <c r="J1314" s="44"/>
      <c r="K1314" s="49" t="str">
        <f>Table13[[#This Row],[JUR]]&amp;" "&amp;Table13[[#This Row],[FORMATION]]</f>
        <v>23 101</v>
      </c>
      <c r="L1314" s="49">
        <v>23</v>
      </c>
      <c r="M1314" s="51">
        <v>101</v>
      </c>
      <c r="N1314" s="51">
        <v>0</v>
      </c>
    </row>
    <row r="1315" spans="1:14">
      <c r="A1315" s="34" t="str">
        <f>'2025 Decline Rates Vertical'!$B1315&amp;" "&amp;'2025 Decline Rates Vertical'!$C1315</f>
        <v>53 9</v>
      </c>
      <c r="B1315" s="45">
        <v>53</v>
      </c>
      <c r="C1315" s="46">
        <v>9</v>
      </c>
      <c r="D1315" s="47">
        <v>0.42</v>
      </c>
      <c r="F1315" s="37" t="str">
        <f>'2025 Decline Rates Vertical'!$G1315&amp;" "&amp;'2025 Decline Rates Vertical'!$H1315</f>
        <v>24 101</v>
      </c>
      <c r="G1315" s="45">
        <v>24</v>
      </c>
      <c r="H1315" s="47">
        <v>101</v>
      </c>
      <c r="I1315" s="47">
        <v>0</v>
      </c>
      <c r="J1315" s="48"/>
      <c r="K1315" s="45" t="str">
        <f>Table13[[#This Row],[JUR]]&amp;" "&amp;Table13[[#This Row],[FORMATION]]</f>
        <v>24 101</v>
      </c>
      <c r="L1315" s="45">
        <v>24</v>
      </c>
      <c r="M1315" s="47">
        <v>101</v>
      </c>
      <c r="N1315" s="47">
        <v>0</v>
      </c>
    </row>
    <row r="1316" spans="1:14">
      <c r="A1316" s="34" t="str">
        <f>'2025 Decline Rates Vertical'!$B1316&amp;" "&amp;'2025 Decline Rates Vertical'!$C1316</f>
        <v>53 10</v>
      </c>
      <c r="B1316" s="49">
        <v>53</v>
      </c>
      <c r="C1316" s="50">
        <v>10</v>
      </c>
      <c r="D1316" s="51">
        <v>0.25</v>
      </c>
      <c r="F1316" s="37" t="str">
        <f>'2025 Decline Rates Vertical'!$G1316&amp;" "&amp;'2025 Decline Rates Vertical'!$H1316</f>
        <v>25 101</v>
      </c>
      <c r="G1316" s="49">
        <v>25</v>
      </c>
      <c r="H1316" s="51">
        <v>101</v>
      </c>
      <c r="I1316" s="51">
        <v>0</v>
      </c>
      <c r="J1316" s="44"/>
      <c r="K1316" s="49" t="str">
        <f>Table13[[#This Row],[JUR]]&amp;" "&amp;Table13[[#This Row],[FORMATION]]</f>
        <v>25 101</v>
      </c>
      <c r="L1316" s="49">
        <v>25</v>
      </c>
      <c r="M1316" s="51">
        <v>101</v>
      </c>
      <c r="N1316" s="51">
        <v>0</v>
      </c>
    </row>
    <row r="1317" spans="1:14">
      <c r="A1317" s="34" t="str">
        <f>'2025 Decline Rates Vertical'!$B1317&amp;" "&amp;'2025 Decline Rates Vertical'!$C1317</f>
        <v>53 27</v>
      </c>
      <c r="B1317" s="45">
        <v>53</v>
      </c>
      <c r="C1317" s="46">
        <v>27</v>
      </c>
      <c r="D1317" s="47">
        <v>0.42</v>
      </c>
      <c r="F1317" s="37" t="str">
        <f>'2025 Decline Rates Vertical'!$G1317&amp;" "&amp;'2025 Decline Rates Vertical'!$H1317</f>
        <v>26 101</v>
      </c>
      <c r="G1317" s="45">
        <v>26</v>
      </c>
      <c r="H1317" s="47">
        <v>101</v>
      </c>
      <c r="I1317" s="47">
        <v>0</v>
      </c>
      <c r="J1317" s="48"/>
      <c r="K1317" s="45" t="str">
        <f>Table13[[#This Row],[JUR]]&amp;" "&amp;Table13[[#This Row],[FORMATION]]</f>
        <v>26 101</v>
      </c>
      <c r="L1317" s="45">
        <v>26</v>
      </c>
      <c r="M1317" s="47">
        <v>101</v>
      </c>
      <c r="N1317" s="47">
        <v>0</v>
      </c>
    </row>
    <row r="1318" spans="1:14">
      <c r="A1318" s="34" t="str">
        <f>'2025 Decline Rates Vertical'!$B1318&amp;" "&amp;'2025 Decline Rates Vertical'!$C1318</f>
        <v>53 44</v>
      </c>
      <c r="B1318" s="49">
        <v>53</v>
      </c>
      <c r="C1318" s="50">
        <v>44</v>
      </c>
      <c r="D1318" s="51">
        <v>0.51</v>
      </c>
      <c r="F1318" s="37" t="str">
        <f>'2025 Decline Rates Vertical'!$G1318&amp;" "&amp;'2025 Decline Rates Vertical'!$H1318</f>
        <v>27 101</v>
      </c>
      <c r="G1318" s="49">
        <v>27</v>
      </c>
      <c r="H1318" s="51">
        <v>101</v>
      </c>
      <c r="I1318" s="51">
        <v>0</v>
      </c>
      <c r="J1318" s="44"/>
      <c r="K1318" s="49" t="str">
        <f>Table13[[#This Row],[JUR]]&amp;" "&amp;Table13[[#This Row],[FORMATION]]</f>
        <v>27 101</v>
      </c>
      <c r="L1318" s="49">
        <v>27</v>
      </c>
      <c r="M1318" s="51">
        <v>101</v>
      </c>
      <c r="N1318" s="51">
        <v>0</v>
      </c>
    </row>
    <row r="1319" spans="1:14">
      <c r="A1319" s="34" t="str">
        <f>'2025 Decline Rates Vertical'!$B1319&amp;" "&amp;'2025 Decline Rates Vertical'!$C1319</f>
        <v>53 45</v>
      </c>
      <c r="B1319" s="45">
        <v>53</v>
      </c>
      <c r="C1319" s="46">
        <v>45</v>
      </c>
      <c r="D1319" s="47">
        <v>0.25</v>
      </c>
      <c r="F1319" s="37" t="str">
        <f>'2025 Decline Rates Vertical'!$G1319&amp;" "&amp;'2025 Decline Rates Vertical'!$H1319</f>
        <v>28 101</v>
      </c>
      <c r="G1319" s="45">
        <v>28</v>
      </c>
      <c r="H1319" s="47">
        <v>101</v>
      </c>
      <c r="I1319" s="47">
        <v>0</v>
      </c>
      <c r="J1319" s="48"/>
      <c r="K1319" s="45" t="str">
        <f>Table13[[#This Row],[JUR]]&amp;" "&amp;Table13[[#This Row],[FORMATION]]</f>
        <v>28 101</v>
      </c>
      <c r="L1319" s="45">
        <v>28</v>
      </c>
      <c r="M1319" s="47">
        <v>101</v>
      </c>
      <c r="N1319" s="47">
        <v>0</v>
      </c>
    </row>
    <row r="1320" spans="1:14">
      <c r="A1320" s="34" t="str">
        <f>'2025 Decline Rates Vertical'!$B1320&amp;" "&amp;'2025 Decline Rates Vertical'!$C1320</f>
        <v>53 46</v>
      </c>
      <c r="B1320" s="49">
        <v>53</v>
      </c>
      <c r="C1320" s="50">
        <v>46</v>
      </c>
      <c r="D1320" s="51">
        <v>0.28999999999999998</v>
      </c>
      <c r="F1320" s="37" t="str">
        <f>'2025 Decline Rates Vertical'!$G1320&amp;" "&amp;'2025 Decline Rates Vertical'!$H1320</f>
        <v>29 101</v>
      </c>
      <c r="G1320" s="49">
        <v>29</v>
      </c>
      <c r="H1320" s="51">
        <v>101</v>
      </c>
      <c r="I1320" s="51">
        <v>0</v>
      </c>
      <c r="J1320" s="44"/>
      <c r="K1320" s="49" t="str">
        <f>Table13[[#This Row],[JUR]]&amp;" "&amp;Table13[[#This Row],[FORMATION]]</f>
        <v>29 101</v>
      </c>
      <c r="L1320" s="49">
        <v>29</v>
      </c>
      <c r="M1320" s="51">
        <v>101</v>
      </c>
      <c r="N1320" s="51">
        <v>0</v>
      </c>
    </row>
    <row r="1321" spans="1:14">
      <c r="A1321" s="34" t="str">
        <f>'2025 Decline Rates Vertical'!$B1321&amp;" "&amp;'2025 Decline Rates Vertical'!$C1321</f>
        <v>53 84</v>
      </c>
      <c r="B1321" s="45">
        <v>53</v>
      </c>
      <c r="C1321" s="46">
        <v>84</v>
      </c>
      <c r="D1321" s="47">
        <v>0.41</v>
      </c>
      <c r="F1321" s="37" t="str">
        <f>'2025 Decline Rates Vertical'!$G1321&amp;" "&amp;'2025 Decline Rates Vertical'!$H1321</f>
        <v>30 101</v>
      </c>
      <c r="G1321" s="45">
        <v>30</v>
      </c>
      <c r="H1321" s="47">
        <v>101</v>
      </c>
      <c r="I1321" s="47">
        <v>0</v>
      </c>
      <c r="J1321" s="48"/>
      <c r="K1321" s="45" t="str">
        <f>Table13[[#This Row],[JUR]]&amp;" "&amp;Table13[[#This Row],[FORMATION]]</f>
        <v>30 101</v>
      </c>
      <c r="L1321" s="45">
        <v>30</v>
      </c>
      <c r="M1321" s="47">
        <v>101</v>
      </c>
      <c r="N1321" s="47">
        <v>0</v>
      </c>
    </row>
    <row r="1322" spans="1:14">
      <c r="A1322" s="34" t="str">
        <f>'2025 Decline Rates Vertical'!$B1322&amp;" "&amp;'2025 Decline Rates Vertical'!$C1322</f>
        <v>53 93</v>
      </c>
      <c r="B1322" s="49">
        <v>53</v>
      </c>
      <c r="C1322" s="50">
        <v>93</v>
      </c>
      <c r="D1322" s="51">
        <v>0.42</v>
      </c>
      <c r="F1322" s="37" t="str">
        <f>'2025 Decline Rates Vertical'!$G1322&amp;" "&amp;'2025 Decline Rates Vertical'!$H1322</f>
        <v>31 101</v>
      </c>
      <c r="G1322" s="49">
        <v>31</v>
      </c>
      <c r="H1322" s="51">
        <v>101</v>
      </c>
      <c r="I1322" s="51">
        <v>0</v>
      </c>
      <c r="J1322" s="44"/>
      <c r="K1322" s="49" t="str">
        <f>Table13[[#This Row],[JUR]]&amp;" "&amp;Table13[[#This Row],[FORMATION]]</f>
        <v>31 101</v>
      </c>
      <c r="L1322" s="49">
        <v>31</v>
      </c>
      <c r="M1322" s="51">
        <v>101</v>
      </c>
      <c r="N1322" s="51">
        <v>0</v>
      </c>
    </row>
    <row r="1323" spans="1:14">
      <c r="A1323" s="34" t="str">
        <f>'2025 Decline Rates Vertical'!$B1323&amp;" "&amp;'2025 Decline Rates Vertical'!$C1323</f>
        <v>53 94</v>
      </c>
      <c r="B1323" s="45">
        <v>53</v>
      </c>
      <c r="C1323" s="46">
        <v>94</v>
      </c>
      <c r="D1323" s="47">
        <v>0.34</v>
      </c>
      <c r="F1323" s="37" t="str">
        <f>'2025 Decline Rates Vertical'!$G1323&amp;" "&amp;'2025 Decline Rates Vertical'!$H1323</f>
        <v>32 101</v>
      </c>
      <c r="G1323" s="45">
        <v>32</v>
      </c>
      <c r="H1323" s="47">
        <v>101</v>
      </c>
      <c r="I1323" s="47">
        <v>0</v>
      </c>
      <c r="J1323" s="48"/>
      <c r="K1323" s="45" t="str">
        <f>Table13[[#This Row],[JUR]]&amp;" "&amp;Table13[[#This Row],[FORMATION]]</f>
        <v>32 101</v>
      </c>
      <c r="L1323" s="45">
        <v>32</v>
      </c>
      <c r="M1323" s="47">
        <v>101</v>
      </c>
      <c r="N1323" s="47">
        <v>0</v>
      </c>
    </row>
    <row r="1324" spans="1:14">
      <c r="A1324" s="34" t="str">
        <f>'2025 Decline Rates Vertical'!$B1324&amp;" "&amp;'2025 Decline Rates Vertical'!$C1324</f>
        <v>53 95</v>
      </c>
      <c r="B1324" s="49">
        <v>53</v>
      </c>
      <c r="C1324" s="50">
        <v>95</v>
      </c>
      <c r="D1324" s="51">
        <v>0.51</v>
      </c>
      <c r="F1324" s="37" t="str">
        <f>'2025 Decline Rates Vertical'!$G1324&amp;" "&amp;'2025 Decline Rates Vertical'!$H1324</f>
        <v>33 101</v>
      </c>
      <c r="G1324" s="49">
        <v>33</v>
      </c>
      <c r="H1324" s="51">
        <v>101</v>
      </c>
      <c r="I1324" s="51">
        <v>0</v>
      </c>
      <c r="J1324" s="44"/>
      <c r="K1324" s="49" t="str">
        <f>Table13[[#This Row],[JUR]]&amp;" "&amp;Table13[[#This Row],[FORMATION]]</f>
        <v>33 101</v>
      </c>
      <c r="L1324" s="49">
        <v>33</v>
      </c>
      <c r="M1324" s="51">
        <v>101</v>
      </c>
      <c r="N1324" s="51">
        <v>0</v>
      </c>
    </row>
    <row r="1325" spans="1:14">
      <c r="A1325" s="34" t="str">
        <f>'2025 Decline Rates Vertical'!$B1325&amp;" "&amp;'2025 Decline Rates Vertical'!$C1325</f>
        <v>53 96</v>
      </c>
      <c r="B1325" s="45">
        <v>53</v>
      </c>
      <c r="C1325" s="46">
        <v>96</v>
      </c>
      <c r="D1325" s="47">
        <v>0.7</v>
      </c>
      <c r="F1325" s="37" t="str">
        <f>'2025 Decline Rates Vertical'!$G1325&amp;" "&amp;'2025 Decline Rates Vertical'!$H1325</f>
        <v>34 101</v>
      </c>
      <c r="G1325" s="45">
        <v>34</v>
      </c>
      <c r="H1325" s="47">
        <v>101</v>
      </c>
      <c r="I1325" s="47">
        <v>0</v>
      </c>
      <c r="J1325" s="48"/>
      <c r="K1325" s="45" t="str">
        <f>Table13[[#This Row],[JUR]]&amp;" "&amp;Table13[[#This Row],[FORMATION]]</f>
        <v>34 101</v>
      </c>
      <c r="L1325" s="45">
        <v>34</v>
      </c>
      <c r="M1325" s="47">
        <v>101</v>
      </c>
      <c r="N1325" s="47">
        <v>0</v>
      </c>
    </row>
    <row r="1326" spans="1:14">
      <c r="A1326" s="34" t="str">
        <f>'2025 Decline Rates Vertical'!$B1326&amp;" "&amp;'2025 Decline Rates Vertical'!$C1326</f>
        <v>53 100</v>
      </c>
      <c r="B1326" s="49">
        <v>53</v>
      </c>
      <c r="C1326" s="50">
        <v>100</v>
      </c>
      <c r="D1326" s="51">
        <v>0</v>
      </c>
      <c r="F1326" s="37" t="str">
        <f>'2025 Decline Rates Vertical'!$G1326&amp;" "&amp;'2025 Decline Rates Vertical'!$H1326</f>
        <v>35 101</v>
      </c>
      <c r="G1326" s="49">
        <v>35</v>
      </c>
      <c r="H1326" s="51">
        <v>101</v>
      </c>
      <c r="I1326" s="51">
        <v>0</v>
      </c>
      <c r="J1326" s="44"/>
      <c r="K1326" s="49" t="str">
        <f>Table13[[#This Row],[JUR]]&amp;" "&amp;Table13[[#This Row],[FORMATION]]</f>
        <v>35 101</v>
      </c>
      <c r="L1326" s="49">
        <v>35</v>
      </c>
      <c r="M1326" s="51">
        <v>101</v>
      </c>
      <c r="N1326" s="51">
        <v>0</v>
      </c>
    </row>
    <row r="1327" spans="1:14">
      <c r="A1327" s="34" t="str">
        <f>'2025 Decline Rates Vertical'!$B1327&amp;" "&amp;'2025 Decline Rates Vertical'!$C1327</f>
        <v>53 101</v>
      </c>
      <c r="B1327" s="45">
        <v>53</v>
      </c>
      <c r="C1327" s="46">
        <v>101</v>
      </c>
      <c r="D1327" s="47">
        <v>0</v>
      </c>
      <c r="F1327" s="37" t="str">
        <f>'2025 Decline Rates Vertical'!$G1327&amp;" "&amp;'2025 Decline Rates Vertical'!$H1327</f>
        <v>36 101</v>
      </c>
      <c r="G1327" s="45">
        <v>36</v>
      </c>
      <c r="H1327" s="47">
        <v>101</v>
      </c>
      <c r="I1327" s="47">
        <v>0</v>
      </c>
      <c r="J1327" s="48"/>
      <c r="K1327" s="45" t="str">
        <f>Table13[[#This Row],[JUR]]&amp;" "&amp;Table13[[#This Row],[FORMATION]]</f>
        <v>36 101</v>
      </c>
      <c r="L1327" s="45">
        <v>36</v>
      </c>
      <c r="M1327" s="47">
        <v>101</v>
      </c>
      <c r="N1327" s="47">
        <v>0</v>
      </c>
    </row>
    <row r="1328" spans="1:14">
      <c r="A1328" s="34" t="str">
        <f>'2025 Decline Rates Vertical'!$B1328&amp;" "&amp;'2025 Decline Rates Vertical'!$C1328</f>
        <v>53 109</v>
      </c>
      <c r="B1328" s="49">
        <v>53</v>
      </c>
      <c r="C1328" s="50">
        <v>109</v>
      </c>
      <c r="D1328" s="51">
        <v>0.42</v>
      </c>
      <c r="F1328" s="37" t="str">
        <f>'2025 Decline Rates Vertical'!$G1328&amp;" "&amp;'2025 Decline Rates Vertical'!$H1328</f>
        <v>37 101</v>
      </c>
      <c r="G1328" s="49">
        <v>37</v>
      </c>
      <c r="H1328" s="51">
        <v>101</v>
      </c>
      <c r="I1328" s="51">
        <v>0</v>
      </c>
      <c r="J1328" s="44"/>
      <c r="K1328" s="49" t="str">
        <f>Table13[[#This Row],[JUR]]&amp;" "&amp;Table13[[#This Row],[FORMATION]]</f>
        <v>37 101</v>
      </c>
      <c r="L1328" s="49">
        <v>37</v>
      </c>
      <c r="M1328" s="51">
        <v>101</v>
      </c>
      <c r="N1328" s="51">
        <v>0</v>
      </c>
    </row>
    <row r="1329" spans="1:14">
      <c r="A1329" s="34" t="str">
        <f>'2025 Decline Rates Vertical'!$B1329&amp;" "&amp;'2025 Decline Rates Vertical'!$C1329</f>
        <v>54 2</v>
      </c>
      <c r="B1329" s="45">
        <v>54</v>
      </c>
      <c r="C1329" s="46">
        <v>2</v>
      </c>
      <c r="D1329" s="47">
        <v>0.41</v>
      </c>
      <c r="F1329" s="37" t="str">
        <f>'2025 Decline Rates Vertical'!$G1329&amp;" "&amp;'2025 Decline Rates Vertical'!$H1329</f>
        <v>39 101</v>
      </c>
      <c r="G1329" s="45">
        <v>39</v>
      </c>
      <c r="H1329" s="47">
        <v>101</v>
      </c>
      <c r="I1329" s="47">
        <v>0</v>
      </c>
      <c r="J1329" s="48"/>
      <c r="K1329" s="45" t="str">
        <f>Table13[[#This Row],[JUR]]&amp;" "&amp;Table13[[#This Row],[FORMATION]]</f>
        <v>39 101</v>
      </c>
      <c r="L1329" s="45">
        <v>39</v>
      </c>
      <c r="M1329" s="47">
        <v>101</v>
      </c>
      <c r="N1329" s="47">
        <v>0</v>
      </c>
    </row>
    <row r="1330" spans="1:14">
      <c r="A1330" s="34" t="str">
        <f>'2025 Decline Rates Vertical'!$B1330&amp;" "&amp;'2025 Decline Rates Vertical'!$C1330</f>
        <v>54 4</v>
      </c>
      <c r="B1330" s="49">
        <v>54</v>
      </c>
      <c r="C1330" s="50">
        <v>4</v>
      </c>
      <c r="D1330" s="51">
        <v>0.42</v>
      </c>
      <c r="F1330" s="37" t="str">
        <f>'2025 Decline Rates Vertical'!$G1330&amp;" "&amp;'2025 Decline Rates Vertical'!$H1330</f>
        <v>40 101</v>
      </c>
      <c r="G1330" s="49">
        <v>40</v>
      </c>
      <c r="H1330" s="51">
        <v>101</v>
      </c>
      <c r="I1330" s="51">
        <v>0</v>
      </c>
      <c r="J1330" s="44"/>
      <c r="K1330" s="49" t="str">
        <f>Table13[[#This Row],[JUR]]&amp;" "&amp;Table13[[#This Row],[FORMATION]]</f>
        <v>40 101</v>
      </c>
      <c r="L1330" s="49">
        <v>40</v>
      </c>
      <c r="M1330" s="51">
        <v>101</v>
      </c>
      <c r="N1330" s="51">
        <v>0</v>
      </c>
    </row>
    <row r="1331" spans="1:14">
      <c r="A1331" s="34" t="str">
        <f>'2025 Decline Rates Vertical'!$B1331&amp;" "&amp;'2025 Decline Rates Vertical'!$C1331</f>
        <v>54 5</v>
      </c>
      <c r="B1331" s="45">
        <v>54</v>
      </c>
      <c r="C1331" s="46">
        <v>5</v>
      </c>
      <c r="D1331" s="47">
        <v>0.39</v>
      </c>
      <c r="F1331" s="37" t="str">
        <f>'2025 Decline Rates Vertical'!$G1331&amp;" "&amp;'2025 Decline Rates Vertical'!$H1331</f>
        <v>41 101</v>
      </c>
      <c r="G1331" s="45">
        <v>41</v>
      </c>
      <c r="H1331" s="47">
        <v>101</v>
      </c>
      <c r="I1331" s="47">
        <v>0</v>
      </c>
      <c r="J1331" s="48"/>
      <c r="K1331" s="45" t="str">
        <f>Table13[[#This Row],[JUR]]&amp;" "&amp;Table13[[#This Row],[FORMATION]]</f>
        <v>41 101</v>
      </c>
      <c r="L1331" s="45">
        <v>41</v>
      </c>
      <c r="M1331" s="47">
        <v>101</v>
      </c>
      <c r="N1331" s="47">
        <v>0</v>
      </c>
    </row>
    <row r="1332" spans="1:14">
      <c r="A1332" s="34" t="str">
        <f>'2025 Decline Rates Vertical'!$B1332&amp;" "&amp;'2025 Decline Rates Vertical'!$C1332</f>
        <v>54 8</v>
      </c>
      <c r="B1332" s="49">
        <v>54</v>
      </c>
      <c r="C1332" s="50">
        <v>8</v>
      </c>
      <c r="D1332" s="51">
        <v>0.31</v>
      </c>
      <c r="F1332" s="37" t="str">
        <f>'2025 Decline Rates Vertical'!$G1332&amp;" "&amp;'2025 Decline Rates Vertical'!$H1332</f>
        <v>42 101</v>
      </c>
      <c r="G1332" s="49">
        <v>42</v>
      </c>
      <c r="H1332" s="51">
        <v>101</v>
      </c>
      <c r="I1332" s="51">
        <v>0</v>
      </c>
      <c r="J1332" s="44"/>
      <c r="K1332" s="49" t="str">
        <f>Table13[[#This Row],[JUR]]&amp;" "&amp;Table13[[#This Row],[FORMATION]]</f>
        <v>42 101</v>
      </c>
      <c r="L1332" s="49">
        <v>42</v>
      </c>
      <c r="M1332" s="51">
        <v>101</v>
      </c>
      <c r="N1332" s="51">
        <v>0</v>
      </c>
    </row>
    <row r="1333" spans="1:14">
      <c r="A1333" s="34" t="str">
        <f>'2025 Decline Rates Vertical'!$B1333&amp;" "&amp;'2025 Decline Rates Vertical'!$C1333</f>
        <v>54 9</v>
      </c>
      <c r="B1333" s="45">
        <v>54</v>
      </c>
      <c r="C1333" s="46">
        <v>9</v>
      </c>
      <c r="D1333" s="47">
        <v>0.39</v>
      </c>
      <c r="F1333" s="37" t="str">
        <f>'2025 Decline Rates Vertical'!$G1333&amp;" "&amp;'2025 Decline Rates Vertical'!$H1333</f>
        <v>43 101</v>
      </c>
      <c r="G1333" s="45">
        <v>43</v>
      </c>
      <c r="H1333" s="47">
        <v>101</v>
      </c>
      <c r="I1333" s="47">
        <v>0</v>
      </c>
      <c r="J1333" s="48"/>
      <c r="K1333" s="45" t="str">
        <f>Table13[[#This Row],[JUR]]&amp;" "&amp;Table13[[#This Row],[FORMATION]]</f>
        <v>43 101</v>
      </c>
      <c r="L1333" s="45">
        <v>43</v>
      </c>
      <c r="M1333" s="47">
        <v>101</v>
      </c>
      <c r="N1333" s="47">
        <v>0</v>
      </c>
    </row>
    <row r="1334" spans="1:14">
      <c r="A1334" s="34" t="str">
        <f>'2025 Decline Rates Vertical'!$B1334&amp;" "&amp;'2025 Decline Rates Vertical'!$C1334</f>
        <v>54 10</v>
      </c>
      <c r="B1334" s="49">
        <v>54</v>
      </c>
      <c r="C1334" s="50">
        <v>10</v>
      </c>
      <c r="D1334" s="51">
        <v>0.12</v>
      </c>
      <c r="F1334" s="37" t="str">
        <f>'2025 Decline Rates Vertical'!$G1334&amp;" "&amp;'2025 Decline Rates Vertical'!$H1334</f>
        <v>44 101</v>
      </c>
      <c r="G1334" s="49">
        <v>44</v>
      </c>
      <c r="H1334" s="51">
        <v>101</v>
      </c>
      <c r="I1334" s="51">
        <v>0</v>
      </c>
      <c r="J1334" s="44"/>
      <c r="K1334" s="49" t="str">
        <f>Table13[[#This Row],[JUR]]&amp;" "&amp;Table13[[#This Row],[FORMATION]]</f>
        <v>44 101</v>
      </c>
      <c r="L1334" s="49">
        <v>44</v>
      </c>
      <c r="M1334" s="51">
        <v>101</v>
      </c>
      <c r="N1334" s="51">
        <v>0</v>
      </c>
    </row>
    <row r="1335" spans="1:14">
      <c r="A1335" s="34" t="str">
        <f>'2025 Decline Rates Vertical'!$B1335&amp;" "&amp;'2025 Decline Rates Vertical'!$C1335</f>
        <v>54 11</v>
      </c>
      <c r="B1335" s="45">
        <v>54</v>
      </c>
      <c r="C1335" s="46">
        <v>11</v>
      </c>
      <c r="D1335" s="47">
        <v>0.38</v>
      </c>
      <c r="F1335" s="37" t="str">
        <f>'2025 Decline Rates Vertical'!$G1335&amp;" "&amp;'2025 Decline Rates Vertical'!$H1335</f>
        <v>45 101</v>
      </c>
      <c r="G1335" s="45">
        <v>45</v>
      </c>
      <c r="H1335" s="47">
        <v>101</v>
      </c>
      <c r="I1335" s="47">
        <v>0</v>
      </c>
      <c r="J1335" s="48"/>
      <c r="K1335" s="45" t="str">
        <f>Table13[[#This Row],[JUR]]&amp;" "&amp;Table13[[#This Row],[FORMATION]]</f>
        <v>45 101</v>
      </c>
      <c r="L1335" s="45">
        <v>45</v>
      </c>
      <c r="M1335" s="47">
        <v>101</v>
      </c>
      <c r="N1335" s="47">
        <v>0</v>
      </c>
    </row>
    <row r="1336" spans="1:14">
      <c r="A1336" s="34" t="str">
        <f>'2025 Decline Rates Vertical'!$B1336&amp;" "&amp;'2025 Decline Rates Vertical'!$C1336</f>
        <v>54 12</v>
      </c>
      <c r="B1336" s="49">
        <v>54</v>
      </c>
      <c r="C1336" s="50">
        <v>12</v>
      </c>
      <c r="D1336" s="51">
        <v>0.34</v>
      </c>
      <c r="F1336" s="37" t="str">
        <f>'2025 Decline Rates Vertical'!$G1336&amp;" "&amp;'2025 Decline Rates Vertical'!$H1336</f>
        <v>46 101</v>
      </c>
      <c r="G1336" s="49">
        <v>46</v>
      </c>
      <c r="H1336" s="51">
        <v>101</v>
      </c>
      <c r="I1336" s="51">
        <v>0</v>
      </c>
      <c r="J1336" s="44"/>
      <c r="K1336" s="49" t="str">
        <f>Table13[[#This Row],[JUR]]&amp;" "&amp;Table13[[#This Row],[FORMATION]]</f>
        <v>46 101</v>
      </c>
      <c r="L1336" s="49">
        <v>46</v>
      </c>
      <c r="M1336" s="51">
        <v>101</v>
      </c>
      <c r="N1336" s="51">
        <v>0</v>
      </c>
    </row>
    <row r="1337" spans="1:14">
      <c r="A1337" s="34" t="str">
        <f>'2025 Decline Rates Vertical'!$B1337&amp;" "&amp;'2025 Decline Rates Vertical'!$C1337</f>
        <v>54 13</v>
      </c>
      <c r="B1337" s="45">
        <v>54</v>
      </c>
      <c r="C1337" s="46">
        <v>13</v>
      </c>
      <c r="D1337" s="47">
        <v>0.32</v>
      </c>
      <c r="F1337" s="37" t="str">
        <f>'2025 Decline Rates Vertical'!$G1337&amp;" "&amp;'2025 Decline Rates Vertical'!$H1337</f>
        <v>47 101</v>
      </c>
      <c r="G1337" s="45">
        <v>47</v>
      </c>
      <c r="H1337" s="47">
        <v>101</v>
      </c>
      <c r="I1337" s="47">
        <v>0</v>
      </c>
      <c r="J1337" s="48"/>
      <c r="K1337" s="45" t="str">
        <f>Table13[[#This Row],[JUR]]&amp;" "&amp;Table13[[#This Row],[FORMATION]]</f>
        <v>47 101</v>
      </c>
      <c r="L1337" s="45">
        <v>47</v>
      </c>
      <c r="M1337" s="47">
        <v>101</v>
      </c>
      <c r="N1337" s="47">
        <v>0</v>
      </c>
    </row>
    <row r="1338" spans="1:14">
      <c r="A1338" s="34" t="str">
        <f>'2025 Decline Rates Vertical'!$B1338&amp;" "&amp;'2025 Decline Rates Vertical'!$C1338</f>
        <v>54 14</v>
      </c>
      <c r="B1338" s="49">
        <v>54</v>
      </c>
      <c r="C1338" s="50">
        <v>14</v>
      </c>
      <c r="D1338" s="51">
        <v>0.19</v>
      </c>
      <c r="F1338" s="37" t="str">
        <f>'2025 Decline Rates Vertical'!$G1338&amp;" "&amp;'2025 Decline Rates Vertical'!$H1338</f>
        <v>48 101</v>
      </c>
      <c r="G1338" s="49">
        <v>48</v>
      </c>
      <c r="H1338" s="51">
        <v>101</v>
      </c>
      <c r="I1338" s="51">
        <v>0</v>
      </c>
      <c r="J1338" s="44"/>
      <c r="K1338" s="49" t="str">
        <f>Table13[[#This Row],[JUR]]&amp;" "&amp;Table13[[#This Row],[FORMATION]]</f>
        <v>48 101</v>
      </c>
      <c r="L1338" s="49">
        <v>48</v>
      </c>
      <c r="M1338" s="51">
        <v>101</v>
      </c>
      <c r="N1338" s="51">
        <v>0</v>
      </c>
    </row>
    <row r="1339" spans="1:14">
      <c r="A1339" s="34" t="str">
        <f>'2025 Decline Rates Vertical'!$B1339&amp;" "&amp;'2025 Decline Rates Vertical'!$C1339</f>
        <v>54 44</v>
      </c>
      <c r="B1339" s="45">
        <v>54</v>
      </c>
      <c r="C1339" s="46">
        <v>44</v>
      </c>
      <c r="D1339" s="47">
        <v>0.43</v>
      </c>
      <c r="F1339" s="37" t="str">
        <f>'2025 Decline Rates Vertical'!$G1339&amp;" "&amp;'2025 Decline Rates Vertical'!$H1339</f>
        <v>49 101</v>
      </c>
      <c r="G1339" s="45">
        <v>49</v>
      </c>
      <c r="H1339" s="47">
        <v>101</v>
      </c>
      <c r="I1339" s="47">
        <v>0</v>
      </c>
      <c r="J1339" s="48"/>
      <c r="K1339" s="45" t="str">
        <f>Table13[[#This Row],[JUR]]&amp;" "&amp;Table13[[#This Row],[FORMATION]]</f>
        <v>49 101</v>
      </c>
      <c r="L1339" s="45">
        <v>49</v>
      </c>
      <c r="M1339" s="47">
        <v>101</v>
      </c>
      <c r="N1339" s="47">
        <v>0</v>
      </c>
    </row>
    <row r="1340" spans="1:14">
      <c r="A1340" s="34" t="str">
        <f>'2025 Decline Rates Vertical'!$B1340&amp;" "&amp;'2025 Decline Rates Vertical'!$C1340</f>
        <v>54 47</v>
      </c>
      <c r="B1340" s="49">
        <v>54</v>
      </c>
      <c r="C1340" s="50">
        <v>47</v>
      </c>
      <c r="D1340" s="51">
        <v>0.41</v>
      </c>
      <c r="F1340" s="37" t="str">
        <f>'2025 Decline Rates Vertical'!$G1340&amp;" "&amp;'2025 Decline Rates Vertical'!$H1340</f>
        <v>50 101</v>
      </c>
      <c r="G1340" s="49">
        <v>50</v>
      </c>
      <c r="H1340" s="51">
        <v>101</v>
      </c>
      <c r="I1340" s="51">
        <v>0</v>
      </c>
      <c r="J1340" s="44"/>
      <c r="K1340" s="49" t="str">
        <f>Table13[[#This Row],[JUR]]&amp;" "&amp;Table13[[#This Row],[FORMATION]]</f>
        <v>50 101</v>
      </c>
      <c r="L1340" s="49">
        <v>50</v>
      </c>
      <c r="M1340" s="51">
        <v>101</v>
      </c>
      <c r="N1340" s="51">
        <v>0</v>
      </c>
    </row>
    <row r="1341" spans="1:14">
      <c r="A1341" s="34" t="str">
        <f>'2025 Decline Rates Vertical'!$B1341&amp;" "&amp;'2025 Decline Rates Vertical'!$C1341</f>
        <v>54 48</v>
      </c>
      <c r="B1341" s="45">
        <v>54</v>
      </c>
      <c r="C1341" s="46">
        <v>48</v>
      </c>
      <c r="D1341" s="47">
        <v>0.31</v>
      </c>
      <c r="F1341" s="37" t="str">
        <f>'2025 Decline Rates Vertical'!$G1341&amp;" "&amp;'2025 Decline Rates Vertical'!$H1341</f>
        <v>51 101</v>
      </c>
      <c r="G1341" s="45">
        <v>51</v>
      </c>
      <c r="H1341" s="47">
        <v>101</v>
      </c>
      <c r="I1341" s="47">
        <v>0</v>
      </c>
      <c r="J1341" s="48"/>
      <c r="K1341" s="45" t="str">
        <f>Table13[[#This Row],[JUR]]&amp;" "&amp;Table13[[#This Row],[FORMATION]]</f>
        <v>51 101</v>
      </c>
      <c r="L1341" s="45">
        <v>51</v>
      </c>
      <c r="M1341" s="47">
        <v>101</v>
      </c>
      <c r="N1341" s="47">
        <v>0</v>
      </c>
    </row>
    <row r="1342" spans="1:14">
      <c r="A1342" s="34" t="str">
        <f>'2025 Decline Rates Vertical'!$B1342&amp;" "&amp;'2025 Decline Rates Vertical'!$C1342</f>
        <v>54 49</v>
      </c>
      <c r="B1342" s="49">
        <v>54</v>
      </c>
      <c r="C1342" s="50">
        <v>49</v>
      </c>
      <c r="D1342" s="51">
        <v>0.27</v>
      </c>
      <c r="F1342" s="37" t="str">
        <f>'2025 Decline Rates Vertical'!$G1342&amp;" "&amp;'2025 Decline Rates Vertical'!$H1342</f>
        <v>52 101</v>
      </c>
      <c r="G1342" s="49">
        <v>52</v>
      </c>
      <c r="H1342" s="51">
        <v>101</v>
      </c>
      <c r="I1342" s="51">
        <v>0</v>
      </c>
      <c r="J1342" s="44"/>
      <c r="K1342" s="49" t="str">
        <f>Table13[[#This Row],[JUR]]&amp;" "&amp;Table13[[#This Row],[FORMATION]]</f>
        <v>52 101</v>
      </c>
      <c r="L1342" s="49">
        <v>52</v>
      </c>
      <c r="M1342" s="51">
        <v>101</v>
      </c>
      <c r="N1342" s="51">
        <v>0</v>
      </c>
    </row>
    <row r="1343" spans="1:14">
      <c r="A1343" s="34" t="str">
        <f>'2025 Decline Rates Vertical'!$B1343&amp;" "&amp;'2025 Decline Rates Vertical'!$C1343</f>
        <v>54 50</v>
      </c>
      <c r="B1343" s="45">
        <v>54</v>
      </c>
      <c r="C1343" s="46">
        <v>50</v>
      </c>
      <c r="D1343" s="47">
        <v>0.4</v>
      </c>
      <c r="F1343" s="37" t="str">
        <f>'2025 Decline Rates Vertical'!$G1343&amp;" "&amp;'2025 Decline Rates Vertical'!$H1343</f>
        <v>53 101</v>
      </c>
      <c r="G1343" s="45">
        <v>53</v>
      </c>
      <c r="H1343" s="47">
        <v>101</v>
      </c>
      <c r="I1343" s="47">
        <v>0</v>
      </c>
      <c r="J1343" s="48"/>
      <c r="K1343" s="45" t="str">
        <f>Table13[[#This Row],[JUR]]&amp;" "&amp;Table13[[#This Row],[FORMATION]]</f>
        <v>53 101</v>
      </c>
      <c r="L1343" s="45">
        <v>53</v>
      </c>
      <c r="M1343" s="47">
        <v>101</v>
      </c>
      <c r="N1343" s="47">
        <v>0</v>
      </c>
    </row>
    <row r="1344" spans="1:14">
      <c r="A1344" s="34" t="str">
        <f>'2025 Decline Rates Vertical'!$B1344&amp;" "&amp;'2025 Decline Rates Vertical'!$C1344</f>
        <v>54 51</v>
      </c>
      <c r="B1344" s="49">
        <v>54</v>
      </c>
      <c r="C1344" s="50">
        <v>51</v>
      </c>
      <c r="D1344" s="51">
        <v>0.36</v>
      </c>
      <c r="F1344" s="37" t="str">
        <f>'2025 Decline Rates Vertical'!$G1344&amp;" "&amp;'2025 Decline Rates Vertical'!$H1344</f>
        <v>54 101</v>
      </c>
      <c r="G1344" s="49">
        <v>54</v>
      </c>
      <c r="H1344" s="51">
        <v>101</v>
      </c>
      <c r="I1344" s="51">
        <v>0</v>
      </c>
      <c r="J1344" s="44"/>
      <c r="K1344" s="49" t="str">
        <f>Table13[[#This Row],[JUR]]&amp;" "&amp;Table13[[#This Row],[FORMATION]]</f>
        <v>54 101</v>
      </c>
      <c r="L1344" s="49">
        <v>54</v>
      </c>
      <c r="M1344" s="51">
        <v>101</v>
      </c>
      <c r="N1344" s="51">
        <v>0</v>
      </c>
    </row>
    <row r="1345" spans="1:14">
      <c r="A1345" s="34" t="str">
        <f>'2025 Decline Rates Vertical'!$B1345&amp;" "&amp;'2025 Decline Rates Vertical'!$C1345</f>
        <v>54 52</v>
      </c>
      <c r="B1345" s="45">
        <v>54</v>
      </c>
      <c r="C1345" s="46">
        <v>52</v>
      </c>
      <c r="D1345" s="47">
        <v>0.48</v>
      </c>
      <c r="F1345" s="37" t="str">
        <f>'2025 Decline Rates Vertical'!$G1345&amp;" "&amp;'2025 Decline Rates Vertical'!$H1345</f>
        <v>55 101</v>
      </c>
      <c r="G1345" s="45">
        <v>55</v>
      </c>
      <c r="H1345" s="47">
        <v>101</v>
      </c>
      <c r="I1345" s="47">
        <v>0</v>
      </c>
      <c r="J1345" s="48"/>
      <c r="K1345" s="45" t="str">
        <f>Table13[[#This Row],[JUR]]&amp;" "&amp;Table13[[#This Row],[FORMATION]]</f>
        <v>55 101</v>
      </c>
      <c r="L1345" s="45">
        <v>55</v>
      </c>
      <c r="M1345" s="47">
        <v>101</v>
      </c>
      <c r="N1345" s="47">
        <v>0</v>
      </c>
    </row>
    <row r="1346" spans="1:14">
      <c r="A1346" s="34" t="str">
        <f>'2025 Decline Rates Vertical'!$B1346&amp;" "&amp;'2025 Decline Rates Vertical'!$C1346</f>
        <v>54 53</v>
      </c>
      <c r="B1346" s="49">
        <v>54</v>
      </c>
      <c r="C1346" s="50">
        <v>53</v>
      </c>
      <c r="D1346" s="51">
        <v>0.35</v>
      </c>
      <c r="F1346" s="37" t="str">
        <f>'2025 Decline Rates Vertical'!$G1346&amp;" "&amp;'2025 Decline Rates Vertical'!$H1346</f>
        <v>20 102</v>
      </c>
      <c r="G1346" s="49">
        <v>20</v>
      </c>
      <c r="H1346" s="51">
        <v>102</v>
      </c>
      <c r="I1346" s="51">
        <v>0</v>
      </c>
      <c r="J1346" s="44"/>
      <c r="K1346" s="49" t="str">
        <f>Table13[[#This Row],[JUR]]&amp;" "&amp;Table13[[#This Row],[FORMATION]]</f>
        <v>20 102</v>
      </c>
      <c r="L1346" s="49">
        <v>20</v>
      </c>
      <c r="M1346" s="51">
        <v>102</v>
      </c>
      <c r="N1346" s="51">
        <v>0</v>
      </c>
    </row>
    <row r="1347" spans="1:14">
      <c r="A1347" s="34" t="str">
        <f>'2025 Decline Rates Vertical'!$B1347&amp;" "&amp;'2025 Decline Rates Vertical'!$C1347</f>
        <v>54 54</v>
      </c>
      <c r="B1347" s="45">
        <v>54</v>
      </c>
      <c r="C1347" s="46">
        <v>54</v>
      </c>
      <c r="D1347" s="47">
        <v>0.12</v>
      </c>
      <c r="F1347" s="37" t="str">
        <f>'2025 Decline Rates Vertical'!$G1347&amp;" "&amp;'2025 Decline Rates Vertical'!$H1347</f>
        <v>1 109</v>
      </c>
      <c r="G1347" s="45">
        <v>1</v>
      </c>
      <c r="H1347" s="47">
        <v>109</v>
      </c>
      <c r="I1347" s="47">
        <v>0.21</v>
      </c>
      <c r="J1347" s="48"/>
      <c r="K1347" s="45" t="str">
        <f>Table13[[#This Row],[JUR]]&amp;" "&amp;Table13[[#This Row],[FORMATION]]</f>
        <v>1 109</v>
      </c>
      <c r="L1347" s="45">
        <v>1</v>
      </c>
      <c r="M1347" s="47">
        <v>109</v>
      </c>
      <c r="N1347" s="47">
        <v>0.11</v>
      </c>
    </row>
    <row r="1348" spans="1:14">
      <c r="A1348" s="34" t="str">
        <f>'2025 Decline Rates Vertical'!$B1348&amp;" "&amp;'2025 Decline Rates Vertical'!$C1348</f>
        <v>54 55</v>
      </c>
      <c r="B1348" s="49">
        <v>54</v>
      </c>
      <c r="C1348" s="50">
        <v>55</v>
      </c>
      <c r="D1348" s="51">
        <v>0.46</v>
      </c>
      <c r="F1348" s="37" t="str">
        <f>'2025 Decline Rates Vertical'!$G1348&amp;" "&amp;'2025 Decline Rates Vertical'!$H1348</f>
        <v>3 109</v>
      </c>
      <c r="G1348" s="49">
        <v>3</v>
      </c>
      <c r="H1348" s="51">
        <v>109</v>
      </c>
      <c r="I1348" s="51">
        <v>0.19</v>
      </c>
      <c r="J1348" s="44"/>
      <c r="K1348" s="49" t="str">
        <f>Table13[[#This Row],[JUR]]&amp;" "&amp;Table13[[#This Row],[FORMATION]]</f>
        <v>3 109</v>
      </c>
      <c r="L1348" s="49">
        <v>3</v>
      </c>
      <c r="M1348" s="51">
        <v>109</v>
      </c>
      <c r="N1348" s="51">
        <v>0.08</v>
      </c>
    </row>
    <row r="1349" spans="1:14">
      <c r="A1349" s="34" t="str">
        <f>'2025 Decline Rates Vertical'!$B1349&amp;" "&amp;'2025 Decline Rates Vertical'!$C1349</f>
        <v>54 56</v>
      </c>
      <c r="B1349" s="45">
        <v>54</v>
      </c>
      <c r="C1349" s="46">
        <v>56</v>
      </c>
      <c r="D1349" s="47">
        <v>0.28000000000000003</v>
      </c>
      <c r="F1349" s="37" t="str">
        <f>'2025 Decline Rates Vertical'!$G1349&amp;" "&amp;'2025 Decline Rates Vertical'!$H1349</f>
        <v>4 109</v>
      </c>
      <c r="G1349" s="45">
        <v>4</v>
      </c>
      <c r="H1349" s="47">
        <v>109</v>
      </c>
      <c r="I1349" s="47">
        <v>0.22</v>
      </c>
      <c r="J1349" s="48"/>
      <c r="K1349" s="45" t="str">
        <f>Table13[[#This Row],[JUR]]&amp;" "&amp;Table13[[#This Row],[FORMATION]]</f>
        <v>4 109</v>
      </c>
      <c r="L1349" s="45">
        <v>4</v>
      </c>
      <c r="M1349" s="47">
        <v>109</v>
      </c>
      <c r="N1349" s="47">
        <v>0.09</v>
      </c>
    </row>
    <row r="1350" spans="1:14">
      <c r="A1350" s="34" t="str">
        <f>'2025 Decline Rates Vertical'!$B1350&amp;" "&amp;'2025 Decline Rates Vertical'!$C1350</f>
        <v>54 83</v>
      </c>
      <c r="B1350" s="49">
        <v>54</v>
      </c>
      <c r="C1350" s="50">
        <v>83</v>
      </c>
      <c r="D1350" s="51">
        <v>0.74</v>
      </c>
      <c r="F1350" s="37" t="str">
        <f>'2025 Decline Rates Vertical'!$G1350&amp;" "&amp;'2025 Decline Rates Vertical'!$H1350</f>
        <v>6 109</v>
      </c>
      <c r="G1350" s="49">
        <v>6</v>
      </c>
      <c r="H1350" s="51">
        <v>109</v>
      </c>
      <c r="I1350" s="51">
        <v>0.22</v>
      </c>
      <c r="J1350" s="44"/>
      <c r="K1350" s="49" t="str">
        <f>Table13[[#This Row],[JUR]]&amp;" "&amp;Table13[[#This Row],[FORMATION]]</f>
        <v>6 109</v>
      </c>
      <c r="L1350" s="49">
        <v>6</v>
      </c>
      <c r="M1350" s="51">
        <v>109</v>
      </c>
      <c r="N1350" s="51">
        <v>0.1</v>
      </c>
    </row>
    <row r="1351" spans="1:14">
      <c r="A1351" s="34" t="str">
        <f>'2025 Decline Rates Vertical'!$B1351&amp;" "&amp;'2025 Decline Rates Vertical'!$C1351</f>
        <v>54 93</v>
      </c>
      <c r="B1351" s="45">
        <v>54</v>
      </c>
      <c r="C1351" s="46">
        <v>93</v>
      </c>
      <c r="D1351" s="47">
        <v>0.42</v>
      </c>
      <c r="F1351" s="37" t="str">
        <f>'2025 Decline Rates Vertical'!$G1351&amp;" "&amp;'2025 Decline Rates Vertical'!$H1351</f>
        <v>7 109</v>
      </c>
      <c r="G1351" s="45">
        <v>7</v>
      </c>
      <c r="H1351" s="47">
        <v>109</v>
      </c>
      <c r="I1351" s="47">
        <v>0.24</v>
      </c>
      <c r="J1351" s="48"/>
      <c r="K1351" s="45" t="str">
        <f>Table13[[#This Row],[JUR]]&amp;" "&amp;Table13[[#This Row],[FORMATION]]</f>
        <v>7 109</v>
      </c>
      <c r="L1351" s="45">
        <v>7</v>
      </c>
      <c r="M1351" s="47">
        <v>109</v>
      </c>
      <c r="N1351" s="47">
        <v>0.1</v>
      </c>
    </row>
    <row r="1352" spans="1:14">
      <c r="A1352" s="34" t="str">
        <f>'2025 Decline Rates Vertical'!$B1352&amp;" "&amp;'2025 Decline Rates Vertical'!$C1352</f>
        <v>54 94</v>
      </c>
      <c r="B1352" s="49">
        <v>54</v>
      </c>
      <c r="C1352" s="50">
        <v>94</v>
      </c>
      <c r="D1352" s="51">
        <v>0.34</v>
      </c>
      <c r="F1352" s="37" t="str">
        <f>'2025 Decline Rates Vertical'!$G1352&amp;" "&amp;'2025 Decline Rates Vertical'!$H1352</f>
        <v>8 109</v>
      </c>
      <c r="G1352" s="49">
        <v>8</v>
      </c>
      <c r="H1352" s="51">
        <v>109</v>
      </c>
      <c r="I1352" s="51">
        <v>0.22</v>
      </c>
      <c r="J1352" s="44"/>
      <c r="K1352" s="49" t="str">
        <f>Table13[[#This Row],[JUR]]&amp;" "&amp;Table13[[#This Row],[FORMATION]]</f>
        <v>8 109</v>
      </c>
      <c r="L1352" s="49">
        <v>8</v>
      </c>
      <c r="M1352" s="51">
        <v>109</v>
      </c>
      <c r="N1352" s="51">
        <v>0.09</v>
      </c>
    </row>
    <row r="1353" spans="1:14">
      <c r="A1353" s="34" t="str">
        <f>'2025 Decline Rates Vertical'!$B1353&amp;" "&amp;'2025 Decline Rates Vertical'!$C1353</f>
        <v>54 95</v>
      </c>
      <c r="B1353" s="45">
        <v>54</v>
      </c>
      <c r="C1353" s="46">
        <v>95</v>
      </c>
      <c r="D1353" s="47">
        <v>0.51</v>
      </c>
      <c r="F1353" s="37" t="str">
        <f>'2025 Decline Rates Vertical'!$G1353&amp;" "&amp;'2025 Decline Rates Vertical'!$H1353</f>
        <v>9 109</v>
      </c>
      <c r="G1353" s="45">
        <v>9</v>
      </c>
      <c r="H1353" s="47">
        <v>109</v>
      </c>
      <c r="I1353" s="47">
        <v>0.21</v>
      </c>
      <c r="J1353" s="48"/>
      <c r="K1353" s="45" t="str">
        <f>Table13[[#This Row],[JUR]]&amp;" "&amp;Table13[[#This Row],[FORMATION]]</f>
        <v>9 109</v>
      </c>
      <c r="L1353" s="45">
        <v>9</v>
      </c>
      <c r="M1353" s="47">
        <v>109</v>
      </c>
      <c r="N1353" s="47">
        <v>0.11</v>
      </c>
    </row>
    <row r="1354" spans="1:14">
      <c r="A1354" s="34" t="str">
        <f>'2025 Decline Rates Vertical'!$B1354&amp;" "&amp;'2025 Decline Rates Vertical'!$C1354</f>
        <v>54 96</v>
      </c>
      <c r="B1354" s="49">
        <v>54</v>
      </c>
      <c r="C1354" s="50">
        <v>96</v>
      </c>
      <c r="D1354" s="51">
        <v>0.7</v>
      </c>
      <c r="F1354" s="37" t="str">
        <f>'2025 Decline Rates Vertical'!$G1354&amp;" "&amp;'2025 Decline Rates Vertical'!$H1354</f>
        <v>10 109</v>
      </c>
      <c r="G1354" s="49">
        <v>10</v>
      </c>
      <c r="H1354" s="51">
        <v>109</v>
      </c>
      <c r="I1354" s="51">
        <v>0.22</v>
      </c>
      <c r="J1354" s="44"/>
      <c r="K1354" s="49" t="str">
        <f>Table13[[#This Row],[JUR]]&amp;" "&amp;Table13[[#This Row],[FORMATION]]</f>
        <v>10 109</v>
      </c>
      <c r="L1354" s="49">
        <v>10</v>
      </c>
      <c r="M1354" s="51">
        <v>109</v>
      </c>
      <c r="N1354" s="51">
        <v>0.09</v>
      </c>
    </row>
    <row r="1355" spans="1:14">
      <c r="A1355" s="34" t="str">
        <f>'2025 Decline Rates Vertical'!$B1355&amp;" "&amp;'2025 Decline Rates Vertical'!$C1355</f>
        <v>54 100</v>
      </c>
      <c r="B1355" s="45">
        <v>54</v>
      </c>
      <c r="C1355" s="46">
        <v>100</v>
      </c>
      <c r="D1355" s="47">
        <v>0</v>
      </c>
      <c r="F1355" s="37" t="str">
        <f>'2025 Decline Rates Vertical'!$G1355&amp;" "&amp;'2025 Decline Rates Vertical'!$H1355</f>
        <v>11 109</v>
      </c>
      <c r="G1355" s="45">
        <v>11</v>
      </c>
      <c r="H1355" s="47">
        <v>109</v>
      </c>
      <c r="I1355" s="47">
        <v>0.21</v>
      </c>
      <c r="J1355" s="48"/>
      <c r="K1355" s="45" t="str">
        <f>Table13[[#This Row],[JUR]]&amp;" "&amp;Table13[[#This Row],[FORMATION]]</f>
        <v>11 109</v>
      </c>
      <c r="L1355" s="45">
        <v>11</v>
      </c>
      <c r="M1355" s="47">
        <v>109</v>
      </c>
      <c r="N1355" s="47">
        <v>0.11</v>
      </c>
    </row>
    <row r="1356" spans="1:14">
      <c r="A1356" s="34" t="str">
        <f>'2025 Decline Rates Vertical'!$B1356&amp;" "&amp;'2025 Decline Rates Vertical'!$C1356</f>
        <v>54 101</v>
      </c>
      <c r="B1356" s="49">
        <v>54</v>
      </c>
      <c r="C1356" s="50">
        <v>101</v>
      </c>
      <c r="D1356" s="51">
        <v>0</v>
      </c>
      <c r="F1356" s="37" t="str">
        <f>'2025 Decline Rates Vertical'!$G1356&amp;" "&amp;'2025 Decline Rates Vertical'!$H1356</f>
        <v>17 109</v>
      </c>
      <c r="G1356" s="49">
        <v>17</v>
      </c>
      <c r="H1356" s="51">
        <v>109</v>
      </c>
      <c r="I1356" s="51">
        <v>0.21</v>
      </c>
      <c r="J1356" s="44"/>
      <c r="K1356" s="49" t="str">
        <f>Table13[[#This Row],[JUR]]&amp;" "&amp;Table13[[#This Row],[FORMATION]]</f>
        <v>17 109</v>
      </c>
      <c r="L1356" s="49">
        <v>17</v>
      </c>
      <c r="M1356" s="51">
        <v>109</v>
      </c>
      <c r="N1356" s="51">
        <v>0.11</v>
      </c>
    </row>
    <row r="1357" spans="1:14">
      <c r="A1357" s="34" t="str">
        <f>'2025 Decline Rates Vertical'!$B1357&amp;" "&amp;'2025 Decline Rates Vertical'!$C1357</f>
        <v>54 109</v>
      </c>
      <c r="B1357" s="45">
        <v>54</v>
      </c>
      <c r="C1357" s="46">
        <v>109</v>
      </c>
      <c r="D1357" s="47">
        <v>0.39</v>
      </c>
      <c r="F1357" s="37" t="str">
        <f>'2025 Decline Rates Vertical'!$G1357&amp;" "&amp;'2025 Decline Rates Vertical'!$H1357</f>
        <v>18 109</v>
      </c>
      <c r="G1357" s="45">
        <v>18</v>
      </c>
      <c r="H1357" s="47">
        <v>109</v>
      </c>
      <c r="I1357" s="47">
        <v>0.2</v>
      </c>
      <c r="J1357" s="48"/>
      <c r="K1357" s="45" t="str">
        <f>Table13[[#This Row],[JUR]]&amp;" "&amp;Table13[[#This Row],[FORMATION]]</f>
        <v>18 109</v>
      </c>
      <c r="L1357" s="45">
        <v>18</v>
      </c>
      <c r="M1357" s="47">
        <v>109</v>
      </c>
      <c r="N1357" s="47">
        <v>0.09</v>
      </c>
    </row>
    <row r="1358" spans="1:14">
      <c r="A1358" s="34" t="str">
        <f>'2025 Decline Rates Vertical'!$B1358&amp;" "&amp;'2025 Decline Rates Vertical'!$C1358</f>
        <v>55 8</v>
      </c>
      <c r="B1358" s="49">
        <v>55</v>
      </c>
      <c r="C1358" s="50">
        <v>8</v>
      </c>
      <c r="D1358" s="51">
        <v>0.34</v>
      </c>
      <c r="F1358" s="37" t="str">
        <f>'2025 Decline Rates Vertical'!$G1358&amp;" "&amp;'2025 Decline Rates Vertical'!$H1358</f>
        <v>20 109</v>
      </c>
      <c r="G1358" s="49">
        <v>20</v>
      </c>
      <c r="H1358" s="51">
        <v>109</v>
      </c>
      <c r="I1358" s="51">
        <v>0.19</v>
      </c>
      <c r="J1358" s="44"/>
      <c r="K1358" s="49" t="str">
        <f>Table13[[#This Row],[JUR]]&amp;" "&amp;Table13[[#This Row],[FORMATION]]</f>
        <v>20 109</v>
      </c>
      <c r="L1358" s="49">
        <v>20</v>
      </c>
      <c r="M1358" s="51">
        <v>109</v>
      </c>
      <c r="N1358" s="51">
        <v>0.08</v>
      </c>
    </row>
    <row r="1359" spans="1:14">
      <c r="A1359" s="34" t="str">
        <f>'2025 Decline Rates Vertical'!$B1359&amp;" "&amp;'2025 Decline Rates Vertical'!$C1359</f>
        <v>55 9</v>
      </c>
      <c r="B1359" s="45">
        <v>55</v>
      </c>
      <c r="C1359" s="46">
        <v>9</v>
      </c>
      <c r="D1359" s="47">
        <v>0.36</v>
      </c>
      <c r="F1359" s="37" t="str">
        <f>'2025 Decline Rates Vertical'!$G1359&amp;" "&amp;'2025 Decline Rates Vertical'!$H1359</f>
        <v>21 109</v>
      </c>
      <c r="G1359" s="45">
        <v>21</v>
      </c>
      <c r="H1359" s="47">
        <v>109</v>
      </c>
      <c r="I1359" s="47">
        <v>0.21</v>
      </c>
      <c r="J1359" s="48"/>
      <c r="K1359" s="45" t="str">
        <f>Table13[[#This Row],[JUR]]&amp;" "&amp;Table13[[#This Row],[FORMATION]]</f>
        <v>21 109</v>
      </c>
      <c r="L1359" s="45">
        <v>21</v>
      </c>
      <c r="M1359" s="47">
        <v>109</v>
      </c>
      <c r="N1359" s="47">
        <v>0.11</v>
      </c>
    </row>
    <row r="1360" spans="1:14">
      <c r="A1360" s="34" t="str">
        <f>'2025 Decline Rates Vertical'!$B1360&amp;" "&amp;'2025 Decline Rates Vertical'!$C1360</f>
        <v>55 10</v>
      </c>
      <c r="B1360" s="49">
        <v>55</v>
      </c>
      <c r="C1360" s="50">
        <v>10</v>
      </c>
      <c r="D1360" s="51">
        <v>0.23</v>
      </c>
      <c r="F1360" s="37" t="str">
        <f>'2025 Decline Rates Vertical'!$G1360&amp;" "&amp;'2025 Decline Rates Vertical'!$H1360</f>
        <v>22 109</v>
      </c>
      <c r="G1360" s="49">
        <v>22</v>
      </c>
      <c r="H1360" s="51">
        <v>109</v>
      </c>
      <c r="I1360" s="51">
        <v>0.22</v>
      </c>
      <c r="J1360" s="44"/>
      <c r="K1360" s="49" t="str">
        <f>Table13[[#This Row],[JUR]]&amp;" "&amp;Table13[[#This Row],[FORMATION]]</f>
        <v>22 109</v>
      </c>
      <c r="L1360" s="49">
        <v>22</v>
      </c>
      <c r="M1360" s="51">
        <v>109</v>
      </c>
      <c r="N1360" s="51">
        <v>0.1</v>
      </c>
    </row>
    <row r="1361" spans="1:14">
      <c r="A1361" s="34" t="str">
        <f>'2025 Decline Rates Vertical'!$B1361&amp;" "&amp;'2025 Decline Rates Vertical'!$C1361</f>
        <v>55 22</v>
      </c>
      <c r="B1361" s="45">
        <v>55</v>
      </c>
      <c r="C1361" s="46">
        <v>22</v>
      </c>
      <c r="D1361" s="47">
        <v>0.31</v>
      </c>
      <c r="F1361" s="37" t="str">
        <f>'2025 Decline Rates Vertical'!$G1361&amp;" "&amp;'2025 Decline Rates Vertical'!$H1361</f>
        <v>23 109</v>
      </c>
      <c r="G1361" s="45">
        <v>23</v>
      </c>
      <c r="H1361" s="47">
        <v>109</v>
      </c>
      <c r="I1361" s="47">
        <v>0.22</v>
      </c>
      <c r="J1361" s="48"/>
      <c r="K1361" s="45" t="str">
        <f>Table13[[#This Row],[JUR]]&amp;" "&amp;Table13[[#This Row],[FORMATION]]</f>
        <v>23 109</v>
      </c>
      <c r="L1361" s="45">
        <v>23</v>
      </c>
      <c r="M1361" s="47">
        <v>109</v>
      </c>
      <c r="N1361" s="47">
        <v>0.1</v>
      </c>
    </row>
    <row r="1362" spans="1:14">
      <c r="A1362" s="34" t="str">
        <f>'2025 Decline Rates Vertical'!$B1362&amp;" "&amp;'2025 Decline Rates Vertical'!$C1362</f>
        <v>55 23</v>
      </c>
      <c r="B1362" s="49">
        <v>55</v>
      </c>
      <c r="C1362" s="50">
        <v>23</v>
      </c>
      <c r="D1362" s="51">
        <v>0.31</v>
      </c>
      <c r="F1362" s="37" t="str">
        <f>'2025 Decline Rates Vertical'!$G1362&amp;" "&amp;'2025 Decline Rates Vertical'!$H1362</f>
        <v>24 109</v>
      </c>
      <c r="G1362" s="49">
        <v>24</v>
      </c>
      <c r="H1362" s="51">
        <v>109</v>
      </c>
      <c r="I1362" s="51">
        <v>0.21</v>
      </c>
      <c r="J1362" s="44"/>
      <c r="K1362" s="49" t="str">
        <f>Table13[[#This Row],[JUR]]&amp;" "&amp;Table13[[#This Row],[FORMATION]]</f>
        <v>24 109</v>
      </c>
      <c r="L1362" s="49">
        <v>24</v>
      </c>
      <c r="M1362" s="51">
        <v>109</v>
      </c>
      <c r="N1362" s="51">
        <v>0.11</v>
      </c>
    </row>
    <row r="1363" spans="1:14">
      <c r="A1363" s="34" t="str">
        <f>'2025 Decline Rates Vertical'!$B1363&amp;" "&amp;'2025 Decline Rates Vertical'!$C1363</f>
        <v>55 24</v>
      </c>
      <c r="B1363" s="45">
        <v>55</v>
      </c>
      <c r="C1363" s="46">
        <v>24</v>
      </c>
      <c r="D1363" s="47">
        <v>0.28999999999999998</v>
      </c>
      <c r="F1363" s="37" t="str">
        <f>'2025 Decline Rates Vertical'!$G1363&amp;" "&amp;'2025 Decline Rates Vertical'!$H1363</f>
        <v>26 109</v>
      </c>
      <c r="G1363" s="45">
        <v>26</v>
      </c>
      <c r="H1363" s="47">
        <v>109</v>
      </c>
      <c r="I1363" s="47">
        <v>0.2</v>
      </c>
      <c r="J1363" s="48"/>
      <c r="K1363" s="45" t="str">
        <f>Table13[[#This Row],[JUR]]&amp;" "&amp;Table13[[#This Row],[FORMATION]]</f>
        <v>26 109</v>
      </c>
      <c r="L1363" s="45">
        <v>26</v>
      </c>
      <c r="M1363" s="47">
        <v>109</v>
      </c>
      <c r="N1363" s="47">
        <v>0.09</v>
      </c>
    </row>
    <row r="1364" spans="1:14">
      <c r="A1364" s="34" t="str">
        <f>'2025 Decline Rates Vertical'!$B1364&amp;" "&amp;'2025 Decline Rates Vertical'!$C1364</f>
        <v>55 25</v>
      </c>
      <c r="B1364" s="49">
        <v>55</v>
      </c>
      <c r="C1364" s="50">
        <v>25</v>
      </c>
      <c r="D1364" s="51">
        <v>0.37</v>
      </c>
      <c r="F1364" s="37" t="str">
        <f>'2025 Decline Rates Vertical'!$G1364&amp;" "&amp;'2025 Decline Rates Vertical'!$H1364</f>
        <v>30 109</v>
      </c>
      <c r="G1364" s="49">
        <v>30</v>
      </c>
      <c r="H1364" s="51">
        <v>109</v>
      </c>
      <c r="I1364" s="51">
        <v>0.22</v>
      </c>
      <c r="J1364" s="44"/>
      <c r="K1364" s="49" t="str">
        <f>Table13[[#This Row],[JUR]]&amp;" "&amp;Table13[[#This Row],[FORMATION]]</f>
        <v>30 109</v>
      </c>
      <c r="L1364" s="49">
        <v>30</v>
      </c>
      <c r="M1364" s="51">
        <v>109</v>
      </c>
      <c r="N1364" s="51">
        <v>0.1</v>
      </c>
    </row>
    <row r="1365" spans="1:14">
      <c r="A1365" s="34" t="str">
        <f>'2025 Decline Rates Vertical'!$B1365&amp;" "&amp;'2025 Decline Rates Vertical'!$C1365</f>
        <v>55 26</v>
      </c>
      <c r="B1365" s="45">
        <v>55</v>
      </c>
      <c r="C1365" s="46">
        <v>26</v>
      </c>
      <c r="D1365" s="47">
        <v>0.4</v>
      </c>
      <c r="F1365" s="37" t="str">
        <f>'2025 Decline Rates Vertical'!$G1365&amp;" "&amp;'2025 Decline Rates Vertical'!$H1365</f>
        <v>31 109</v>
      </c>
      <c r="G1365" s="45">
        <v>31</v>
      </c>
      <c r="H1365" s="47">
        <v>109</v>
      </c>
      <c r="I1365" s="47">
        <v>0.21</v>
      </c>
      <c r="J1365" s="48"/>
      <c r="K1365" s="45" t="str">
        <f>Table13[[#This Row],[JUR]]&amp;" "&amp;Table13[[#This Row],[FORMATION]]</f>
        <v>31 109</v>
      </c>
      <c r="L1365" s="45">
        <v>31</v>
      </c>
      <c r="M1365" s="47">
        <v>109</v>
      </c>
      <c r="N1365" s="47">
        <v>0.11</v>
      </c>
    </row>
    <row r="1366" spans="1:14">
      <c r="A1366" s="34" t="str">
        <f>'2025 Decline Rates Vertical'!$B1366&amp;" "&amp;'2025 Decline Rates Vertical'!$C1366</f>
        <v>55 28</v>
      </c>
      <c r="B1366" s="49">
        <v>55</v>
      </c>
      <c r="C1366" s="50">
        <v>28</v>
      </c>
      <c r="D1366" s="51">
        <v>0.44</v>
      </c>
      <c r="F1366" s="37" t="str">
        <f>'2025 Decline Rates Vertical'!$G1366&amp;" "&amp;'2025 Decline Rates Vertical'!$H1366</f>
        <v>34 109</v>
      </c>
      <c r="G1366" s="49">
        <v>34</v>
      </c>
      <c r="H1366" s="51">
        <v>109</v>
      </c>
      <c r="I1366" s="51">
        <v>0.22</v>
      </c>
      <c r="J1366" s="44"/>
      <c r="K1366" s="49" t="str">
        <f>Table13[[#This Row],[JUR]]&amp;" "&amp;Table13[[#This Row],[FORMATION]]</f>
        <v>34 109</v>
      </c>
      <c r="L1366" s="49">
        <v>34</v>
      </c>
      <c r="M1366" s="51">
        <v>109</v>
      </c>
      <c r="N1366" s="51">
        <v>0.09</v>
      </c>
    </row>
    <row r="1367" spans="1:14">
      <c r="A1367" s="34" t="str">
        <f>'2025 Decline Rates Vertical'!$B1367&amp;" "&amp;'2025 Decline Rates Vertical'!$C1367</f>
        <v>55 29</v>
      </c>
      <c r="B1367" s="45">
        <v>55</v>
      </c>
      <c r="C1367" s="46">
        <v>29</v>
      </c>
      <c r="D1367" s="47">
        <v>0.28000000000000003</v>
      </c>
      <c r="F1367" s="37" t="str">
        <f>'2025 Decline Rates Vertical'!$G1367&amp;" "&amp;'2025 Decline Rates Vertical'!$H1367</f>
        <v>37 109</v>
      </c>
      <c r="G1367" s="45">
        <v>37</v>
      </c>
      <c r="H1367" s="47">
        <v>109</v>
      </c>
      <c r="I1367" s="47">
        <v>0.23</v>
      </c>
      <c r="J1367" s="48"/>
      <c r="K1367" s="45" t="str">
        <f>Table13[[#This Row],[JUR]]&amp;" "&amp;Table13[[#This Row],[FORMATION]]</f>
        <v>37 109</v>
      </c>
      <c r="L1367" s="45">
        <v>37</v>
      </c>
      <c r="M1367" s="47">
        <v>109</v>
      </c>
      <c r="N1367" s="47">
        <v>0.13</v>
      </c>
    </row>
    <row r="1368" spans="1:14">
      <c r="A1368" s="34" t="str">
        <f>'2025 Decline Rates Vertical'!$B1368&amp;" "&amp;'2025 Decline Rates Vertical'!$C1368</f>
        <v>55 30</v>
      </c>
      <c r="B1368" s="49">
        <v>55</v>
      </c>
      <c r="C1368" s="50">
        <v>30</v>
      </c>
      <c r="D1368" s="51">
        <v>0.37</v>
      </c>
      <c r="F1368" s="37" t="str">
        <f>'2025 Decline Rates Vertical'!$G1368&amp;" "&amp;'2025 Decline Rates Vertical'!$H1368</f>
        <v>40 109</v>
      </c>
      <c r="G1368" s="49">
        <v>40</v>
      </c>
      <c r="H1368" s="51">
        <v>109</v>
      </c>
      <c r="I1368" s="51">
        <v>0.2</v>
      </c>
      <c r="J1368" s="44"/>
      <c r="K1368" s="49" t="str">
        <f>Table13[[#This Row],[JUR]]&amp;" "&amp;Table13[[#This Row],[FORMATION]]</f>
        <v>40 109</v>
      </c>
      <c r="L1368" s="49">
        <v>40</v>
      </c>
      <c r="M1368" s="51">
        <v>109</v>
      </c>
      <c r="N1368" s="51">
        <v>0.09</v>
      </c>
    </row>
    <row r="1369" spans="1:14">
      <c r="A1369" s="34" t="str">
        <f>'2025 Decline Rates Vertical'!$B1369&amp;" "&amp;'2025 Decline Rates Vertical'!$C1369</f>
        <v>55 42</v>
      </c>
      <c r="B1369" s="45">
        <v>55</v>
      </c>
      <c r="C1369" s="46">
        <v>42</v>
      </c>
      <c r="D1369" s="47">
        <v>0.4</v>
      </c>
      <c r="F1369" s="37" t="str">
        <f>'2025 Decline Rates Vertical'!$G1369&amp;" "&amp;'2025 Decline Rates Vertical'!$H1369</f>
        <v>43 109</v>
      </c>
      <c r="G1369" s="45">
        <v>43</v>
      </c>
      <c r="H1369" s="47">
        <v>109</v>
      </c>
      <c r="I1369" s="47">
        <v>0.23</v>
      </c>
      <c r="J1369" s="48"/>
      <c r="K1369" s="45" t="str">
        <f>Table13[[#This Row],[JUR]]&amp;" "&amp;Table13[[#This Row],[FORMATION]]</f>
        <v>43 109</v>
      </c>
      <c r="L1369" s="45">
        <v>43</v>
      </c>
      <c r="M1369" s="47">
        <v>109</v>
      </c>
      <c r="N1369" s="47">
        <v>0.13</v>
      </c>
    </row>
    <row r="1370" spans="1:14">
      <c r="A1370" s="34" t="str">
        <f>'2025 Decline Rates Vertical'!$B1370&amp;" "&amp;'2025 Decline Rates Vertical'!$C1370</f>
        <v>55 93</v>
      </c>
      <c r="B1370" s="49">
        <v>55</v>
      </c>
      <c r="C1370" s="50">
        <v>93</v>
      </c>
      <c r="D1370" s="51">
        <v>0.42</v>
      </c>
      <c r="F1370" s="37" t="str">
        <f>'2025 Decline Rates Vertical'!$G1370&amp;" "&amp;'2025 Decline Rates Vertical'!$H1370</f>
        <v>44 109</v>
      </c>
      <c r="G1370" s="49">
        <v>44</v>
      </c>
      <c r="H1370" s="51">
        <v>109</v>
      </c>
      <c r="I1370" s="51">
        <v>0.24</v>
      </c>
      <c r="J1370" s="44"/>
      <c r="K1370" s="49" t="str">
        <f>Table13[[#This Row],[JUR]]&amp;" "&amp;Table13[[#This Row],[FORMATION]]</f>
        <v>44 109</v>
      </c>
      <c r="L1370" s="49">
        <v>44</v>
      </c>
      <c r="M1370" s="51">
        <v>109</v>
      </c>
      <c r="N1370" s="51">
        <v>0.1</v>
      </c>
    </row>
    <row r="1371" spans="1:14">
      <c r="A1371" s="34" t="str">
        <f>'2025 Decline Rates Vertical'!$B1371&amp;" "&amp;'2025 Decline Rates Vertical'!$C1371</f>
        <v>55 94</v>
      </c>
      <c r="B1371" s="45">
        <v>55</v>
      </c>
      <c r="C1371" s="46">
        <v>94</v>
      </c>
      <c r="D1371" s="47">
        <v>0.34</v>
      </c>
      <c r="F1371" s="37" t="str">
        <f>'2025 Decline Rates Vertical'!$G1371&amp;" "&amp;'2025 Decline Rates Vertical'!$H1371</f>
        <v>46 109</v>
      </c>
      <c r="G1371" s="45">
        <v>46</v>
      </c>
      <c r="H1371" s="47">
        <v>109</v>
      </c>
      <c r="I1371" s="47">
        <v>0.21</v>
      </c>
      <c r="J1371" s="48"/>
      <c r="K1371" s="45" t="str">
        <f>Table13[[#This Row],[JUR]]&amp;" "&amp;Table13[[#This Row],[FORMATION]]</f>
        <v>46 109</v>
      </c>
      <c r="L1371" s="45">
        <v>46</v>
      </c>
      <c r="M1371" s="47">
        <v>109</v>
      </c>
      <c r="N1371" s="47">
        <v>0.11</v>
      </c>
    </row>
    <row r="1372" spans="1:14">
      <c r="A1372" s="34" t="str">
        <f>'2025 Decline Rates Vertical'!$B1372&amp;" "&amp;'2025 Decline Rates Vertical'!$C1372</f>
        <v>55 95</v>
      </c>
      <c r="B1372" s="49">
        <v>55</v>
      </c>
      <c r="C1372" s="50">
        <v>95</v>
      </c>
      <c r="D1372" s="51">
        <v>0.51</v>
      </c>
      <c r="F1372" s="37" t="str">
        <f>'2025 Decline Rates Vertical'!$G1372&amp;" "&amp;'2025 Decline Rates Vertical'!$H1372</f>
        <v>49 109</v>
      </c>
      <c r="G1372" s="49">
        <v>49</v>
      </c>
      <c r="H1372" s="51">
        <v>109</v>
      </c>
      <c r="I1372" s="51">
        <v>0.21</v>
      </c>
      <c r="J1372" s="44"/>
      <c r="K1372" s="49" t="str">
        <f>Table13[[#This Row],[JUR]]&amp;" "&amp;Table13[[#This Row],[FORMATION]]</f>
        <v>49 109</v>
      </c>
      <c r="L1372" s="49">
        <v>49</v>
      </c>
      <c r="M1372" s="51">
        <v>109</v>
      </c>
      <c r="N1372" s="51">
        <v>0.11</v>
      </c>
    </row>
    <row r="1373" spans="1:14">
      <c r="A1373" s="34" t="str">
        <f>'2025 Decline Rates Vertical'!$B1373&amp;" "&amp;'2025 Decline Rates Vertical'!$C1373</f>
        <v>55 96</v>
      </c>
      <c r="B1373" s="45">
        <v>55</v>
      </c>
      <c r="C1373" s="46">
        <v>96</v>
      </c>
      <c r="D1373" s="47">
        <v>0.27</v>
      </c>
      <c r="F1373" s="37" t="str">
        <f>'2025 Decline Rates Vertical'!$G1373&amp;" "&amp;'2025 Decline Rates Vertical'!$H1373</f>
        <v>50 109</v>
      </c>
      <c r="G1373" s="45">
        <v>50</v>
      </c>
      <c r="H1373" s="47">
        <v>109</v>
      </c>
      <c r="I1373" s="47">
        <v>0.22</v>
      </c>
      <c r="J1373" s="48"/>
      <c r="K1373" s="45" t="str">
        <f>Table13[[#This Row],[JUR]]&amp;" "&amp;Table13[[#This Row],[FORMATION]]</f>
        <v>50 109</v>
      </c>
      <c r="L1373" s="45">
        <v>50</v>
      </c>
      <c r="M1373" s="47">
        <v>109</v>
      </c>
      <c r="N1373" s="47">
        <v>0.1</v>
      </c>
    </row>
    <row r="1374" spans="1:14">
      <c r="A1374" s="34" t="str">
        <f>'2025 Decline Rates Vertical'!$B1374&amp;" "&amp;'2025 Decline Rates Vertical'!$C1374</f>
        <v>55 97</v>
      </c>
      <c r="B1374" s="49">
        <v>55</v>
      </c>
      <c r="C1374" s="50">
        <v>97</v>
      </c>
      <c r="D1374" s="51">
        <v>-0.03</v>
      </c>
      <c r="F1374" s="37" t="str">
        <f>'2025 Decline Rates Vertical'!$G1374&amp;" "&amp;'2025 Decline Rates Vertical'!$H1374</f>
        <v>51 109</v>
      </c>
      <c r="G1374" s="49">
        <v>51</v>
      </c>
      <c r="H1374" s="51">
        <v>109</v>
      </c>
      <c r="I1374" s="51">
        <v>0.22</v>
      </c>
      <c r="J1374" s="44"/>
      <c r="K1374" s="49" t="str">
        <f>Table13[[#This Row],[JUR]]&amp;" "&amp;Table13[[#This Row],[FORMATION]]</f>
        <v>51 109</v>
      </c>
      <c r="L1374" s="49">
        <v>51</v>
      </c>
      <c r="M1374" s="51">
        <v>109</v>
      </c>
      <c r="N1374" s="51">
        <v>0.09</v>
      </c>
    </row>
    <row r="1375" spans="1:14">
      <c r="A1375" s="34" t="str">
        <f>'2025 Decline Rates Vertical'!$B1375&amp;" "&amp;'2025 Decline Rates Vertical'!$C1375</f>
        <v>55 98</v>
      </c>
      <c r="B1375" s="45">
        <v>55</v>
      </c>
      <c r="C1375" s="46">
        <v>98</v>
      </c>
      <c r="D1375" s="47">
        <v>0.05</v>
      </c>
      <c r="F1375" s="37" t="str">
        <f>'2025 Decline Rates Vertical'!$G1375&amp;" "&amp;'2025 Decline Rates Vertical'!$H1375</f>
        <v>53 109</v>
      </c>
      <c r="G1375" s="45">
        <v>53</v>
      </c>
      <c r="H1375" s="47">
        <v>109</v>
      </c>
      <c r="I1375" s="47">
        <v>0.24</v>
      </c>
      <c r="J1375" s="48"/>
      <c r="K1375" s="45" t="str">
        <f>Table13[[#This Row],[JUR]]&amp;" "&amp;Table13[[#This Row],[FORMATION]]</f>
        <v>53 109</v>
      </c>
      <c r="L1375" s="45">
        <v>53</v>
      </c>
      <c r="M1375" s="47">
        <v>109</v>
      </c>
      <c r="N1375" s="47">
        <v>0.1</v>
      </c>
    </row>
    <row r="1376" spans="1:14">
      <c r="A1376" s="34" t="str">
        <f>'2025 Decline Rates Vertical'!$B1376&amp;" "&amp;'2025 Decline Rates Vertical'!$C1376</f>
        <v>55 100</v>
      </c>
      <c r="B1376" s="49">
        <v>55</v>
      </c>
      <c r="C1376" s="50">
        <v>100</v>
      </c>
      <c r="D1376" s="51">
        <v>0</v>
      </c>
      <c r="F1376" s="37" t="str">
        <f>'2025 Decline Rates Vertical'!$G1376&amp;" "&amp;'2025 Decline Rates Vertical'!$H1376</f>
        <v>54 109</v>
      </c>
      <c r="G1376" s="49">
        <v>54</v>
      </c>
      <c r="H1376" s="51">
        <v>109</v>
      </c>
      <c r="I1376" s="51">
        <v>0.23</v>
      </c>
      <c r="J1376" s="44"/>
      <c r="K1376" s="49" t="str">
        <f>Table13[[#This Row],[JUR]]&amp;" "&amp;Table13[[#This Row],[FORMATION]]</f>
        <v>54 109</v>
      </c>
      <c r="L1376" s="49">
        <v>54</v>
      </c>
      <c r="M1376" s="51">
        <v>109</v>
      </c>
      <c r="N1376" s="51">
        <v>0.13</v>
      </c>
    </row>
    <row r="1377" spans="1:14">
      <c r="A1377" s="34" t="str">
        <f>'2025 Decline Rates Vertical'!$B1377&amp;" "&amp;'2025 Decline Rates Vertical'!$C1377</f>
        <v>55 101</v>
      </c>
      <c r="B1377" s="53">
        <v>55</v>
      </c>
      <c r="C1377" s="54">
        <v>101</v>
      </c>
      <c r="D1377" s="55">
        <v>0</v>
      </c>
      <c r="F1377" s="37" t="str">
        <f>'2025 Decline Rates Vertical'!$G1377&amp;" "&amp;'2025 Decline Rates Vertical'!$H1377</f>
        <v xml:space="preserve">30 </v>
      </c>
      <c r="G1377" s="53">
        <v>30</v>
      </c>
      <c r="H1377" s="56" t="s">
        <v>38</v>
      </c>
      <c r="I1377" s="56" t="s">
        <v>38</v>
      </c>
      <c r="J1377" s="57"/>
      <c r="K1377" s="45" t="str">
        <f>Table13[[#This Row],[JUR]]&amp;" "&amp;Table13[[#This Row],[FORMATION]]</f>
        <v xml:space="preserve">30 </v>
      </c>
      <c r="L1377" s="45">
        <v>30</v>
      </c>
      <c r="M1377" s="52" t="s">
        <v>38</v>
      </c>
      <c r="N1377" s="52" t="s">
        <v>38</v>
      </c>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91F3-8051-436C-9CA5-D775BD3D7507}">
  <dimension ref="A1:N62"/>
  <sheetViews>
    <sheetView topLeftCell="A8" workbookViewId="0">
      <selection activeCell="Q39" sqref="Q39"/>
    </sheetView>
  </sheetViews>
  <sheetFormatPr defaultRowHeight="14.25"/>
  <cols>
    <col min="1" max="2" width="9.140625" style="37"/>
    <col min="3" max="3" width="14.28515625" style="34" customWidth="1"/>
    <col min="4" max="5" width="8.5703125" style="34" customWidth="1"/>
    <col min="6" max="7" width="9.140625" style="37"/>
    <col min="8" max="8" width="14.28515625" style="34" customWidth="1"/>
    <col min="9" max="10" width="9.140625" style="34"/>
    <col min="11" max="12" width="9.140625" style="37"/>
    <col min="13" max="13" width="14.28515625" style="34" customWidth="1"/>
    <col min="14" max="16384" width="9.140625" style="34"/>
  </cols>
  <sheetData>
    <row r="1" spans="1:14" ht="15">
      <c r="A1" s="37" t="s">
        <v>39</v>
      </c>
      <c r="B1" s="35" t="s">
        <v>32</v>
      </c>
      <c r="C1" s="36" t="s">
        <v>33</v>
      </c>
      <c r="D1" s="36" t="s">
        <v>34</v>
      </c>
      <c r="F1" s="37" t="s">
        <v>39</v>
      </c>
      <c r="G1" s="35" t="s">
        <v>32</v>
      </c>
      <c r="H1" s="36" t="s">
        <v>33</v>
      </c>
      <c r="I1" s="36" t="s">
        <v>36</v>
      </c>
      <c r="K1" s="37" t="s">
        <v>35</v>
      </c>
      <c r="L1" s="35" t="s">
        <v>32</v>
      </c>
      <c r="M1" s="36" t="s">
        <v>33</v>
      </c>
      <c r="N1" s="36" t="s">
        <v>37</v>
      </c>
    </row>
    <row r="2" spans="1:14">
      <c r="A2" s="37" t="str">
        <f>Table8[[#This Row],[JUR]]&amp;" "&amp;Table8[[#This Row],[FORMATION]]</f>
        <v>1 110</v>
      </c>
      <c r="B2" s="41">
        <v>1</v>
      </c>
      <c r="C2" s="59">
        <v>110</v>
      </c>
      <c r="D2" s="59">
        <v>0.59</v>
      </c>
      <c r="F2" s="37" t="str">
        <f>Table9[[#This Row],[JUR]]&amp;" "&amp;Table9[[#This Row],[FORMATION]]</f>
        <v>1 110</v>
      </c>
      <c r="G2" s="41">
        <v>1</v>
      </c>
      <c r="H2" s="59">
        <v>110</v>
      </c>
      <c r="I2" s="59">
        <v>0.28999999999999998</v>
      </c>
      <c r="K2" s="37" t="str">
        <f>Table10[[#This Row],[JUR]]&amp;" "&amp;Table10[[#This Row],[FORMATION]]</f>
        <v>1 110</v>
      </c>
      <c r="L2" s="41">
        <v>1</v>
      </c>
      <c r="M2" s="59">
        <v>110</v>
      </c>
      <c r="N2" s="59">
        <v>0.23</v>
      </c>
    </row>
    <row r="3" spans="1:14">
      <c r="A3" s="37" t="str">
        <f>Table8[[#This Row],[JUR]]&amp;" "&amp;Table8[[#This Row],[FORMATION]]</f>
        <v>2 110</v>
      </c>
      <c r="B3" s="45">
        <v>2</v>
      </c>
      <c r="C3" s="52">
        <v>110</v>
      </c>
      <c r="D3" s="52">
        <v>0.59</v>
      </c>
      <c r="F3" s="37" t="str">
        <f>Table9[[#This Row],[JUR]]&amp;" "&amp;Table9[[#This Row],[FORMATION]]</f>
        <v>2 110</v>
      </c>
      <c r="G3" s="45">
        <v>2</v>
      </c>
      <c r="H3" s="52">
        <v>110</v>
      </c>
      <c r="I3" s="52">
        <v>0.22</v>
      </c>
      <c r="K3" s="37" t="str">
        <f>Table10[[#This Row],[JUR]]&amp;" "&amp;Table10[[#This Row],[FORMATION]]</f>
        <v>2 110</v>
      </c>
      <c r="L3" s="45">
        <v>2</v>
      </c>
      <c r="M3" s="52">
        <v>110</v>
      </c>
      <c r="N3" s="52">
        <v>0.17</v>
      </c>
    </row>
    <row r="4" spans="1:14">
      <c r="A4" s="37" t="str">
        <f>Table8[[#This Row],[JUR]]&amp;" "&amp;Table8[[#This Row],[FORMATION]]</f>
        <v>3 110</v>
      </c>
      <c r="B4" s="49">
        <v>3</v>
      </c>
      <c r="C4" s="60">
        <v>110</v>
      </c>
      <c r="D4" s="60">
        <v>0.33</v>
      </c>
      <c r="F4" s="37" t="str">
        <f>Table9[[#This Row],[JUR]]&amp;" "&amp;Table9[[#This Row],[FORMATION]]</f>
        <v>3 110</v>
      </c>
      <c r="G4" s="49">
        <v>3</v>
      </c>
      <c r="H4" s="60">
        <v>110</v>
      </c>
      <c r="I4" s="60">
        <v>0.19</v>
      </c>
      <c r="K4" s="37" t="str">
        <f>Table10[[#This Row],[JUR]]&amp;" "&amp;Table10[[#This Row],[FORMATION]]</f>
        <v>3 110</v>
      </c>
      <c r="L4" s="49">
        <v>3</v>
      </c>
      <c r="M4" s="60">
        <v>110</v>
      </c>
      <c r="N4" s="60">
        <v>0.08</v>
      </c>
    </row>
    <row r="5" spans="1:14">
      <c r="A5" s="37" t="str">
        <f>Table8[[#This Row],[JUR]]&amp;" "&amp;Table8[[#This Row],[FORMATION]]</f>
        <v>4 110</v>
      </c>
      <c r="B5" s="45">
        <v>4</v>
      </c>
      <c r="C5" s="52">
        <v>110</v>
      </c>
      <c r="D5" s="52">
        <v>0.41</v>
      </c>
      <c r="F5" s="37" t="str">
        <f>Table9[[#This Row],[JUR]]&amp;" "&amp;Table9[[#This Row],[FORMATION]]</f>
        <v>4 110</v>
      </c>
      <c r="G5" s="45">
        <v>4</v>
      </c>
      <c r="H5" s="52">
        <v>110</v>
      </c>
      <c r="I5" s="52">
        <v>0.22</v>
      </c>
      <c r="K5" s="37" t="str">
        <f>Table10[[#This Row],[JUR]]&amp;" "&amp;Table10[[#This Row],[FORMATION]]</f>
        <v>4 110</v>
      </c>
      <c r="L5" s="45">
        <v>4</v>
      </c>
      <c r="M5" s="52">
        <v>110</v>
      </c>
      <c r="N5" s="52">
        <v>0.09</v>
      </c>
    </row>
    <row r="6" spans="1:14">
      <c r="A6" s="37" t="str">
        <f>Table8[[#This Row],[JUR]]&amp;" "&amp;Table8[[#This Row],[FORMATION]]</f>
        <v>5 110</v>
      </c>
      <c r="B6" s="49">
        <v>5</v>
      </c>
      <c r="C6" s="60">
        <v>110</v>
      </c>
      <c r="D6" s="60">
        <v>0.52</v>
      </c>
      <c r="F6" s="37" t="str">
        <f>Table9[[#This Row],[JUR]]&amp;" "&amp;Table9[[#This Row],[FORMATION]]</f>
        <v>5 110</v>
      </c>
      <c r="G6" s="49">
        <v>5</v>
      </c>
      <c r="H6" s="60">
        <v>110</v>
      </c>
      <c r="I6" s="60">
        <v>0.23</v>
      </c>
      <c r="K6" s="37" t="str">
        <f>Table10[[#This Row],[JUR]]&amp;" "&amp;Table10[[#This Row],[FORMATION]]</f>
        <v>5 110</v>
      </c>
      <c r="L6" s="49">
        <v>5</v>
      </c>
      <c r="M6" s="60">
        <v>110</v>
      </c>
      <c r="N6" s="60">
        <v>0.18</v>
      </c>
    </row>
    <row r="7" spans="1:14">
      <c r="A7" s="37" t="str">
        <f>Table8[[#This Row],[JUR]]&amp;" "&amp;Table8[[#This Row],[FORMATION]]</f>
        <v>6 110</v>
      </c>
      <c r="B7" s="45">
        <v>6</v>
      </c>
      <c r="C7" s="52">
        <v>110</v>
      </c>
      <c r="D7" s="52">
        <v>0.38</v>
      </c>
      <c r="F7" s="37" t="str">
        <f>Table9[[#This Row],[JUR]]&amp;" "&amp;Table9[[#This Row],[FORMATION]]</f>
        <v>6 110</v>
      </c>
      <c r="G7" s="45">
        <v>6</v>
      </c>
      <c r="H7" s="52">
        <v>110</v>
      </c>
      <c r="I7" s="52">
        <v>0.22</v>
      </c>
      <c r="K7" s="37" t="str">
        <f>Table10[[#This Row],[JUR]]&amp;" "&amp;Table10[[#This Row],[FORMATION]]</f>
        <v>6 110</v>
      </c>
      <c r="L7" s="45">
        <v>6</v>
      </c>
      <c r="M7" s="52">
        <v>110</v>
      </c>
      <c r="N7" s="52">
        <v>0.1</v>
      </c>
    </row>
    <row r="8" spans="1:14">
      <c r="A8" s="37" t="str">
        <f>Table8[[#This Row],[JUR]]&amp;" "&amp;Table8[[#This Row],[FORMATION]]</f>
        <v>7 110</v>
      </c>
      <c r="B8" s="49">
        <v>7</v>
      </c>
      <c r="C8" s="60">
        <v>110</v>
      </c>
      <c r="D8" s="60">
        <v>0.42</v>
      </c>
      <c r="F8" s="37" t="str">
        <f>Table9[[#This Row],[JUR]]&amp;" "&amp;Table9[[#This Row],[FORMATION]]</f>
        <v>7 110</v>
      </c>
      <c r="G8" s="49">
        <v>7</v>
      </c>
      <c r="H8" s="60">
        <v>110</v>
      </c>
      <c r="I8" s="60">
        <v>0.24</v>
      </c>
      <c r="K8" s="37" t="str">
        <f>Table10[[#This Row],[JUR]]&amp;" "&amp;Table10[[#This Row],[FORMATION]]</f>
        <v>7 110</v>
      </c>
      <c r="L8" s="49">
        <v>7</v>
      </c>
      <c r="M8" s="60">
        <v>110</v>
      </c>
      <c r="N8" s="60">
        <v>0.1</v>
      </c>
    </row>
    <row r="9" spans="1:14">
      <c r="A9" s="37" t="str">
        <f>Table8[[#This Row],[JUR]]&amp;" "&amp;Table8[[#This Row],[FORMATION]]</f>
        <v>8 110</v>
      </c>
      <c r="B9" s="45">
        <v>8</v>
      </c>
      <c r="C9" s="52">
        <v>110</v>
      </c>
      <c r="D9" s="52">
        <v>0.41</v>
      </c>
      <c r="F9" s="37" t="str">
        <f>Table9[[#This Row],[JUR]]&amp;" "&amp;Table9[[#This Row],[FORMATION]]</f>
        <v>8 110</v>
      </c>
      <c r="G9" s="45">
        <v>8</v>
      </c>
      <c r="H9" s="52">
        <v>110</v>
      </c>
      <c r="I9" s="52">
        <v>0.22</v>
      </c>
      <c r="K9" s="37" t="str">
        <f>Table10[[#This Row],[JUR]]&amp;" "&amp;Table10[[#This Row],[FORMATION]]</f>
        <v>8 110</v>
      </c>
      <c r="L9" s="45">
        <v>8</v>
      </c>
      <c r="M9" s="52">
        <v>110</v>
      </c>
      <c r="N9" s="52">
        <v>0.09</v>
      </c>
    </row>
    <row r="10" spans="1:14">
      <c r="A10" s="37" t="str">
        <f>Table8[[#This Row],[JUR]]&amp;" "&amp;Table8[[#This Row],[FORMATION]]</f>
        <v>9 110</v>
      </c>
      <c r="B10" s="49">
        <v>9</v>
      </c>
      <c r="C10" s="60">
        <v>110</v>
      </c>
      <c r="D10" s="60">
        <v>0.59</v>
      </c>
      <c r="F10" s="37" t="str">
        <f>Table9[[#This Row],[JUR]]&amp;" "&amp;Table9[[#This Row],[FORMATION]]</f>
        <v>9 110</v>
      </c>
      <c r="G10" s="49">
        <v>9</v>
      </c>
      <c r="H10" s="60">
        <v>110</v>
      </c>
      <c r="I10" s="60">
        <v>0.28999999999999998</v>
      </c>
      <c r="K10" s="37" t="str">
        <f>Table10[[#This Row],[JUR]]&amp;" "&amp;Table10[[#This Row],[FORMATION]]</f>
        <v>9 110</v>
      </c>
      <c r="L10" s="49">
        <v>9</v>
      </c>
      <c r="M10" s="60">
        <v>110</v>
      </c>
      <c r="N10" s="60">
        <v>0.23</v>
      </c>
    </row>
    <row r="11" spans="1:14">
      <c r="A11" s="37" t="str">
        <f>Table8[[#This Row],[JUR]]&amp;" "&amp;Table8[[#This Row],[FORMATION]]</f>
        <v>10 110</v>
      </c>
      <c r="B11" s="45">
        <v>10</v>
      </c>
      <c r="C11" s="52">
        <v>110</v>
      </c>
      <c r="D11" s="52">
        <v>0.41</v>
      </c>
      <c r="F11" s="37" t="str">
        <f>Table9[[#This Row],[JUR]]&amp;" "&amp;Table9[[#This Row],[FORMATION]]</f>
        <v>10 110</v>
      </c>
      <c r="G11" s="45">
        <v>10</v>
      </c>
      <c r="H11" s="52">
        <v>110</v>
      </c>
      <c r="I11" s="52">
        <v>0.22</v>
      </c>
      <c r="K11" s="37" t="str">
        <f>Table10[[#This Row],[JUR]]&amp;" "&amp;Table10[[#This Row],[FORMATION]]</f>
        <v>10 110</v>
      </c>
      <c r="L11" s="45">
        <v>10</v>
      </c>
      <c r="M11" s="52">
        <v>110</v>
      </c>
      <c r="N11" s="52">
        <v>0.09</v>
      </c>
    </row>
    <row r="12" spans="1:14">
      <c r="A12" s="37" t="str">
        <f>Table8[[#This Row],[JUR]]&amp;" "&amp;Table8[[#This Row],[FORMATION]]</f>
        <v>11 110</v>
      </c>
      <c r="B12" s="49">
        <v>11</v>
      </c>
      <c r="C12" s="60">
        <v>110</v>
      </c>
      <c r="D12" s="60">
        <v>0.59</v>
      </c>
      <c r="F12" s="37" t="str">
        <f>Table9[[#This Row],[JUR]]&amp;" "&amp;Table9[[#This Row],[FORMATION]]</f>
        <v>11 110</v>
      </c>
      <c r="G12" s="49">
        <v>11</v>
      </c>
      <c r="H12" s="60">
        <v>110</v>
      </c>
      <c r="I12" s="60">
        <v>0.28999999999999998</v>
      </c>
      <c r="K12" s="37" t="str">
        <f>Table10[[#This Row],[JUR]]&amp;" "&amp;Table10[[#This Row],[FORMATION]]</f>
        <v>11 110</v>
      </c>
      <c r="L12" s="49">
        <v>11</v>
      </c>
      <c r="M12" s="60">
        <v>110</v>
      </c>
      <c r="N12" s="60">
        <v>0.23</v>
      </c>
    </row>
    <row r="13" spans="1:14">
      <c r="A13" s="37" t="str">
        <f>Table8[[#This Row],[JUR]]&amp;" "&amp;Table8[[#This Row],[FORMATION]]</f>
        <v>12 110</v>
      </c>
      <c r="B13" s="45">
        <v>12</v>
      </c>
      <c r="C13" s="52">
        <v>110</v>
      </c>
      <c r="D13" s="52">
        <v>0.59</v>
      </c>
      <c r="F13" s="37" t="str">
        <f>Table9[[#This Row],[JUR]]&amp;" "&amp;Table9[[#This Row],[FORMATION]]</f>
        <v>12 110</v>
      </c>
      <c r="G13" s="45">
        <v>12</v>
      </c>
      <c r="H13" s="52">
        <v>110</v>
      </c>
      <c r="I13" s="52">
        <v>0.22</v>
      </c>
      <c r="K13" s="37" t="str">
        <f>Table10[[#This Row],[JUR]]&amp;" "&amp;Table10[[#This Row],[FORMATION]]</f>
        <v>12 110</v>
      </c>
      <c r="L13" s="45">
        <v>12</v>
      </c>
      <c r="M13" s="52">
        <v>110</v>
      </c>
      <c r="N13" s="52">
        <v>0.17</v>
      </c>
    </row>
    <row r="14" spans="1:14">
      <c r="A14" s="37" t="str">
        <f>Table8[[#This Row],[JUR]]&amp;" "&amp;Table8[[#This Row],[FORMATION]]</f>
        <v>13 110</v>
      </c>
      <c r="B14" s="49">
        <v>13</v>
      </c>
      <c r="C14" s="60">
        <v>110</v>
      </c>
      <c r="D14" s="60">
        <v>0.59</v>
      </c>
      <c r="F14" s="37" t="str">
        <f>Table9[[#This Row],[JUR]]&amp;" "&amp;Table9[[#This Row],[FORMATION]]</f>
        <v>13 110</v>
      </c>
      <c r="G14" s="49">
        <v>13</v>
      </c>
      <c r="H14" s="60">
        <v>110</v>
      </c>
      <c r="I14" s="60">
        <v>0.22</v>
      </c>
      <c r="K14" s="37" t="str">
        <f>Table10[[#This Row],[JUR]]&amp;" "&amp;Table10[[#This Row],[FORMATION]]</f>
        <v>13 110</v>
      </c>
      <c r="L14" s="49">
        <v>13</v>
      </c>
      <c r="M14" s="60">
        <v>110</v>
      </c>
      <c r="N14" s="60">
        <v>0.17</v>
      </c>
    </row>
    <row r="15" spans="1:14">
      <c r="A15" s="37" t="str">
        <f>Table8[[#This Row],[JUR]]&amp;" "&amp;Table8[[#This Row],[FORMATION]]</f>
        <v>14 110</v>
      </c>
      <c r="B15" s="45">
        <v>14</v>
      </c>
      <c r="C15" s="52">
        <v>110</v>
      </c>
      <c r="D15" s="52">
        <v>0.59</v>
      </c>
      <c r="F15" s="37" t="str">
        <f>Table9[[#This Row],[JUR]]&amp;" "&amp;Table9[[#This Row],[FORMATION]]</f>
        <v>14 110</v>
      </c>
      <c r="G15" s="45">
        <v>14</v>
      </c>
      <c r="H15" s="52">
        <v>110</v>
      </c>
      <c r="I15" s="52">
        <v>0.22</v>
      </c>
      <c r="K15" s="37" t="str">
        <f>Table10[[#This Row],[JUR]]&amp;" "&amp;Table10[[#This Row],[FORMATION]]</f>
        <v>14 110</v>
      </c>
      <c r="L15" s="45">
        <v>14</v>
      </c>
      <c r="M15" s="52">
        <v>110</v>
      </c>
      <c r="N15" s="52">
        <v>0.17</v>
      </c>
    </row>
    <row r="16" spans="1:14">
      <c r="A16" s="37" t="str">
        <f>Table8[[#This Row],[JUR]]&amp;" "&amp;Table8[[#This Row],[FORMATION]]</f>
        <v>15 110</v>
      </c>
      <c r="B16" s="49">
        <v>15</v>
      </c>
      <c r="C16" s="60">
        <v>110</v>
      </c>
      <c r="D16" s="60">
        <v>0.52</v>
      </c>
      <c r="F16" s="37" t="str">
        <f>Table9[[#This Row],[JUR]]&amp;" "&amp;Table9[[#This Row],[FORMATION]]</f>
        <v>15 110</v>
      </c>
      <c r="G16" s="49">
        <v>15</v>
      </c>
      <c r="H16" s="60">
        <v>110</v>
      </c>
      <c r="I16" s="60">
        <v>0.23</v>
      </c>
      <c r="K16" s="37" t="str">
        <f>Table10[[#This Row],[JUR]]&amp;" "&amp;Table10[[#This Row],[FORMATION]]</f>
        <v>15 110</v>
      </c>
      <c r="L16" s="49">
        <v>15</v>
      </c>
      <c r="M16" s="60">
        <v>110</v>
      </c>
      <c r="N16" s="60">
        <v>0.18</v>
      </c>
    </row>
    <row r="17" spans="1:14">
      <c r="A17" s="37" t="str">
        <f>Table8[[#This Row],[JUR]]&amp;" "&amp;Table8[[#This Row],[FORMATION]]</f>
        <v>16 110</v>
      </c>
      <c r="B17" s="45">
        <v>16</v>
      </c>
      <c r="C17" s="52">
        <v>110</v>
      </c>
      <c r="D17" s="52">
        <v>0.59</v>
      </c>
      <c r="F17" s="37" t="str">
        <f>Table9[[#This Row],[JUR]]&amp;" "&amp;Table9[[#This Row],[FORMATION]]</f>
        <v>16 110</v>
      </c>
      <c r="G17" s="45">
        <v>16</v>
      </c>
      <c r="H17" s="52">
        <v>110</v>
      </c>
      <c r="I17" s="52">
        <v>0.22</v>
      </c>
      <c r="K17" s="37" t="str">
        <f>Table10[[#This Row],[JUR]]&amp;" "&amp;Table10[[#This Row],[FORMATION]]</f>
        <v>16 110</v>
      </c>
      <c r="L17" s="45">
        <v>16</v>
      </c>
      <c r="M17" s="52">
        <v>110</v>
      </c>
      <c r="N17" s="52">
        <v>0.17</v>
      </c>
    </row>
    <row r="18" spans="1:14">
      <c r="A18" s="37" t="str">
        <f>Table8[[#This Row],[JUR]]&amp;" "&amp;Table8[[#This Row],[FORMATION]]</f>
        <v>17 110</v>
      </c>
      <c r="B18" s="49">
        <v>17</v>
      </c>
      <c r="C18" s="60">
        <v>110</v>
      </c>
      <c r="D18" s="60">
        <v>0.59</v>
      </c>
      <c r="F18" s="37" t="str">
        <f>Table9[[#This Row],[JUR]]&amp;" "&amp;Table9[[#This Row],[FORMATION]]</f>
        <v>17 110</v>
      </c>
      <c r="G18" s="49">
        <v>17</v>
      </c>
      <c r="H18" s="60">
        <v>110</v>
      </c>
      <c r="I18" s="60">
        <v>0.28999999999999998</v>
      </c>
      <c r="K18" s="37" t="str">
        <f>Table10[[#This Row],[JUR]]&amp;" "&amp;Table10[[#This Row],[FORMATION]]</f>
        <v>17 110</v>
      </c>
      <c r="L18" s="49">
        <v>17</v>
      </c>
      <c r="M18" s="60">
        <v>110</v>
      </c>
      <c r="N18" s="60">
        <v>0.23</v>
      </c>
    </row>
    <row r="19" spans="1:14">
      <c r="A19" s="37" t="str">
        <f>Table8[[#This Row],[JUR]]&amp;" "&amp;Table8[[#This Row],[FORMATION]]</f>
        <v>18 110</v>
      </c>
      <c r="B19" s="45">
        <v>18</v>
      </c>
      <c r="C19" s="52">
        <v>110</v>
      </c>
      <c r="D19" s="52">
        <v>0.35</v>
      </c>
      <c r="F19" s="37" t="str">
        <f>Table9[[#This Row],[JUR]]&amp;" "&amp;Table9[[#This Row],[FORMATION]]</f>
        <v>18 110</v>
      </c>
      <c r="G19" s="45">
        <v>18</v>
      </c>
      <c r="H19" s="52">
        <v>110</v>
      </c>
      <c r="I19" s="52">
        <v>0.2</v>
      </c>
      <c r="K19" s="37" t="str">
        <f>Table10[[#This Row],[JUR]]&amp;" "&amp;Table10[[#This Row],[FORMATION]]</f>
        <v>18 110</v>
      </c>
      <c r="L19" s="45">
        <v>18</v>
      </c>
      <c r="M19" s="52">
        <v>110</v>
      </c>
      <c r="N19" s="52">
        <v>0.09</v>
      </c>
    </row>
    <row r="20" spans="1:14">
      <c r="A20" s="37" t="str">
        <f>Table8[[#This Row],[JUR]]&amp;" "&amp;Table8[[#This Row],[FORMATION]]</f>
        <v>19 110</v>
      </c>
      <c r="B20" s="49">
        <v>19</v>
      </c>
      <c r="C20" s="60">
        <v>110</v>
      </c>
      <c r="D20" s="60">
        <v>0.59</v>
      </c>
      <c r="F20" s="37" t="str">
        <f>Table9[[#This Row],[JUR]]&amp;" "&amp;Table9[[#This Row],[FORMATION]]</f>
        <v>19 110</v>
      </c>
      <c r="G20" s="49">
        <v>19</v>
      </c>
      <c r="H20" s="60">
        <v>110</v>
      </c>
      <c r="I20" s="60">
        <v>0.22</v>
      </c>
      <c r="K20" s="37" t="str">
        <f>Table10[[#This Row],[JUR]]&amp;" "&amp;Table10[[#This Row],[FORMATION]]</f>
        <v>19 110</v>
      </c>
      <c r="L20" s="49">
        <v>19</v>
      </c>
      <c r="M20" s="60">
        <v>110</v>
      </c>
      <c r="N20" s="60">
        <v>0.17</v>
      </c>
    </row>
    <row r="21" spans="1:14">
      <c r="A21" s="37" t="str">
        <f>Table8[[#This Row],[JUR]]&amp;" "&amp;Table8[[#This Row],[FORMATION]]</f>
        <v>20 110</v>
      </c>
      <c r="B21" s="45">
        <v>20</v>
      </c>
      <c r="C21" s="52">
        <v>110</v>
      </c>
      <c r="D21" s="52">
        <v>0.33</v>
      </c>
      <c r="F21" s="37" t="str">
        <f>Table9[[#This Row],[JUR]]&amp;" "&amp;Table9[[#This Row],[FORMATION]]</f>
        <v>20 110</v>
      </c>
      <c r="G21" s="45">
        <v>20</v>
      </c>
      <c r="H21" s="52">
        <v>110</v>
      </c>
      <c r="I21" s="52">
        <v>0.19</v>
      </c>
      <c r="K21" s="37" t="str">
        <f>Table10[[#This Row],[JUR]]&amp;" "&amp;Table10[[#This Row],[FORMATION]]</f>
        <v>20 110</v>
      </c>
      <c r="L21" s="45">
        <v>20</v>
      </c>
      <c r="M21" s="52">
        <v>110</v>
      </c>
      <c r="N21" s="52">
        <v>0.08</v>
      </c>
    </row>
    <row r="22" spans="1:14">
      <c r="A22" s="37" t="str">
        <f>Table8[[#This Row],[JUR]]&amp;" "&amp;Table8[[#This Row],[FORMATION]]</f>
        <v>21 110</v>
      </c>
      <c r="B22" s="49">
        <v>21</v>
      </c>
      <c r="C22" s="60">
        <v>110</v>
      </c>
      <c r="D22" s="60">
        <v>0.59</v>
      </c>
      <c r="F22" s="37" t="str">
        <f>Table9[[#This Row],[JUR]]&amp;" "&amp;Table9[[#This Row],[FORMATION]]</f>
        <v>21 110</v>
      </c>
      <c r="G22" s="49">
        <v>21</v>
      </c>
      <c r="H22" s="60">
        <v>110</v>
      </c>
      <c r="I22" s="60">
        <v>0.28999999999999998</v>
      </c>
      <c r="K22" s="37" t="str">
        <f>Table10[[#This Row],[JUR]]&amp;" "&amp;Table10[[#This Row],[FORMATION]]</f>
        <v>21 110</v>
      </c>
      <c r="L22" s="49">
        <v>21</v>
      </c>
      <c r="M22" s="60">
        <v>110</v>
      </c>
      <c r="N22" s="60">
        <v>0.23</v>
      </c>
    </row>
    <row r="23" spans="1:14">
      <c r="A23" s="37" t="str">
        <f>Table8[[#This Row],[JUR]]&amp;" "&amp;Table8[[#This Row],[FORMATION]]</f>
        <v>22 110</v>
      </c>
      <c r="B23" s="45">
        <v>22</v>
      </c>
      <c r="C23" s="52">
        <v>110</v>
      </c>
      <c r="D23" s="52">
        <v>0.38</v>
      </c>
      <c r="F23" s="37" t="str">
        <f>Table9[[#This Row],[JUR]]&amp;" "&amp;Table9[[#This Row],[FORMATION]]</f>
        <v>22 110</v>
      </c>
      <c r="G23" s="45">
        <v>22</v>
      </c>
      <c r="H23" s="52">
        <v>110</v>
      </c>
      <c r="I23" s="52">
        <v>0.22</v>
      </c>
      <c r="K23" s="37" t="str">
        <f>Table10[[#This Row],[JUR]]&amp;" "&amp;Table10[[#This Row],[FORMATION]]</f>
        <v>22 110</v>
      </c>
      <c r="L23" s="45">
        <v>22</v>
      </c>
      <c r="M23" s="52">
        <v>110</v>
      </c>
      <c r="N23" s="52">
        <v>0.1</v>
      </c>
    </row>
    <row r="24" spans="1:14">
      <c r="A24" s="37" t="str">
        <f>Table8[[#This Row],[JUR]]&amp;" "&amp;Table8[[#This Row],[FORMATION]]</f>
        <v>23 110</v>
      </c>
      <c r="B24" s="49">
        <v>23</v>
      </c>
      <c r="C24" s="60">
        <v>110</v>
      </c>
      <c r="D24" s="60">
        <v>0.38</v>
      </c>
      <c r="F24" s="37" t="str">
        <f>Table9[[#This Row],[JUR]]&amp;" "&amp;Table9[[#This Row],[FORMATION]]</f>
        <v>23 110</v>
      </c>
      <c r="G24" s="49">
        <v>23</v>
      </c>
      <c r="H24" s="60">
        <v>110</v>
      </c>
      <c r="I24" s="60">
        <v>0.22</v>
      </c>
      <c r="K24" s="37" t="str">
        <f>Table10[[#This Row],[JUR]]&amp;" "&amp;Table10[[#This Row],[FORMATION]]</f>
        <v>23 110</v>
      </c>
      <c r="L24" s="49">
        <v>23</v>
      </c>
      <c r="M24" s="60">
        <v>110</v>
      </c>
      <c r="N24" s="60">
        <v>0.1</v>
      </c>
    </row>
    <row r="25" spans="1:14">
      <c r="A25" s="37" t="str">
        <f>Table8[[#This Row],[JUR]]&amp;" "&amp;Table8[[#This Row],[FORMATION]]</f>
        <v>24 110</v>
      </c>
      <c r="B25" s="45">
        <v>24</v>
      </c>
      <c r="C25" s="52">
        <v>110</v>
      </c>
      <c r="D25" s="52">
        <v>0.59</v>
      </c>
      <c r="F25" s="37" t="str">
        <f>Table9[[#This Row],[JUR]]&amp;" "&amp;Table9[[#This Row],[FORMATION]]</f>
        <v>24 110</v>
      </c>
      <c r="G25" s="45">
        <v>24</v>
      </c>
      <c r="H25" s="52">
        <v>110</v>
      </c>
      <c r="I25" s="52">
        <v>0.28999999999999998</v>
      </c>
      <c r="K25" s="37" t="str">
        <f>Table10[[#This Row],[JUR]]&amp;" "&amp;Table10[[#This Row],[FORMATION]]</f>
        <v>24 110</v>
      </c>
      <c r="L25" s="45">
        <v>24</v>
      </c>
      <c r="M25" s="52">
        <v>110</v>
      </c>
      <c r="N25" s="52">
        <v>0.23</v>
      </c>
    </row>
    <row r="26" spans="1:14">
      <c r="A26" s="37" t="str">
        <f>Table8[[#This Row],[JUR]]&amp;" "&amp;Table8[[#This Row],[FORMATION]]</f>
        <v>25 110</v>
      </c>
      <c r="B26" s="49">
        <v>25</v>
      </c>
      <c r="C26" s="60">
        <v>110</v>
      </c>
      <c r="D26" s="60">
        <v>0.52</v>
      </c>
      <c r="F26" s="37" t="str">
        <f>Table9[[#This Row],[JUR]]&amp;" "&amp;Table9[[#This Row],[FORMATION]]</f>
        <v>25 110</v>
      </c>
      <c r="G26" s="49">
        <v>25</v>
      </c>
      <c r="H26" s="60">
        <v>110</v>
      </c>
      <c r="I26" s="60">
        <v>0.23</v>
      </c>
      <c r="K26" s="37" t="str">
        <f>Table10[[#This Row],[JUR]]&amp;" "&amp;Table10[[#This Row],[FORMATION]]</f>
        <v>25 110</v>
      </c>
      <c r="L26" s="49">
        <v>25</v>
      </c>
      <c r="M26" s="60">
        <v>110</v>
      </c>
      <c r="N26" s="60">
        <v>0.18</v>
      </c>
    </row>
    <row r="27" spans="1:14">
      <c r="A27" s="37" t="str">
        <f>Table8[[#This Row],[JUR]]&amp;" "&amp;Table8[[#This Row],[FORMATION]]</f>
        <v>26 110</v>
      </c>
      <c r="B27" s="45">
        <v>26</v>
      </c>
      <c r="C27" s="52">
        <v>110</v>
      </c>
      <c r="D27" s="52">
        <v>0.35</v>
      </c>
      <c r="F27" s="37" t="str">
        <f>Table9[[#This Row],[JUR]]&amp;" "&amp;Table9[[#This Row],[FORMATION]]</f>
        <v>26 110</v>
      </c>
      <c r="G27" s="45">
        <v>26</v>
      </c>
      <c r="H27" s="52">
        <v>110</v>
      </c>
      <c r="I27" s="52">
        <v>0.2</v>
      </c>
      <c r="K27" s="37" t="str">
        <f>Table10[[#This Row],[JUR]]&amp;" "&amp;Table10[[#This Row],[FORMATION]]</f>
        <v>26 110</v>
      </c>
      <c r="L27" s="45">
        <v>26</v>
      </c>
      <c r="M27" s="52">
        <v>110</v>
      </c>
      <c r="N27" s="52">
        <v>0.09</v>
      </c>
    </row>
    <row r="28" spans="1:14">
      <c r="A28" s="37" t="str">
        <f>Table8[[#This Row],[JUR]]&amp;" "&amp;Table8[[#This Row],[FORMATION]]</f>
        <v>27 110</v>
      </c>
      <c r="B28" s="49">
        <v>27</v>
      </c>
      <c r="C28" s="60">
        <v>110</v>
      </c>
      <c r="D28" s="60">
        <v>0.36</v>
      </c>
      <c r="F28" s="37" t="str">
        <f>Table9[[#This Row],[JUR]]&amp;" "&amp;Table9[[#This Row],[FORMATION]]</f>
        <v>27 110</v>
      </c>
      <c r="G28" s="49">
        <v>27</v>
      </c>
      <c r="H28" s="60">
        <v>110</v>
      </c>
      <c r="I28" s="60">
        <v>0.19</v>
      </c>
      <c r="K28" s="37" t="str">
        <f>Table10[[#This Row],[JUR]]&amp;" "&amp;Table10[[#This Row],[FORMATION]]</f>
        <v>27 110</v>
      </c>
      <c r="L28" s="49">
        <v>27</v>
      </c>
      <c r="M28" s="60">
        <v>110</v>
      </c>
      <c r="N28" s="60">
        <v>0.09</v>
      </c>
    </row>
    <row r="29" spans="1:14">
      <c r="A29" s="37" t="str">
        <f>Table8[[#This Row],[JUR]]&amp;" "&amp;Table8[[#This Row],[FORMATION]]</f>
        <v>28 110</v>
      </c>
      <c r="B29" s="45">
        <v>28</v>
      </c>
      <c r="C29" s="52">
        <v>110</v>
      </c>
      <c r="D29" s="52">
        <v>0.36</v>
      </c>
      <c r="F29" s="37" t="str">
        <f>Table9[[#This Row],[JUR]]&amp;" "&amp;Table9[[#This Row],[FORMATION]]</f>
        <v>28 110</v>
      </c>
      <c r="G29" s="45">
        <v>28</v>
      </c>
      <c r="H29" s="52">
        <v>110</v>
      </c>
      <c r="I29" s="52">
        <v>0.19</v>
      </c>
      <c r="K29" s="37" t="str">
        <f>Table10[[#This Row],[JUR]]&amp;" "&amp;Table10[[#This Row],[FORMATION]]</f>
        <v>28 110</v>
      </c>
      <c r="L29" s="45">
        <v>28</v>
      </c>
      <c r="M29" s="52">
        <v>110</v>
      </c>
      <c r="N29" s="52">
        <v>0.09</v>
      </c>
    </row>
    <row r="30" spans="1:14">
      <c r="A30" s="37" t="str">
        <f>Table8[[#This Row],[JUR]]&amp;" "&amp;Table8[[#This Row],[FORMATION]]</f>
        <v>29 110</v>
      </c>
      <c r="B30" s="49">
        <v>29</v>
      </c>
      <c r="C30" s="60">
        <v>110</v>
      </c>
      <c r="D30" s="60">
        <v>0.59</v>
      </c>
      <c r="F30" s="37" t="str">
        <f>Table9[[#This Row],[JUR]]&amp;" "&amp;Table9[[#This Row],[FORMATION]]</f>
        <v>29 110</v>
      </c>
      <c r="G30" s="49">
        <v>29</v>
      </c>
      <c r="H30" s="60">
        <v>110</v>
      </c>
      <c r="I30" s="60">
        <v>0.22</v>
      </c>
      <c r="K30" s="37" t="str">
        <f>Table10[[#This Row],[JUR]]&amp;" "&amp;Table10[[#This Row],[FORMATION]]</f>
        <v>29 110</v>
      </c>
      <c r="L30" s="49">
        <v>29</v>
      </c>
      <c r="M30" s="60">
        <v>110</v>
      </c>
      <c r="N30" s="60">
        <v>0.17</v>
      </c>
    </row>
    <row r="31" spans="1:14">
      <c r="A31" s="37" t="str">
        <f>Table8[[#This Row],[JUR]]&amp;" "&amp;Table8[[#This Row],[FORMATION]]</f>
        <v>30 110</v>
      </c>
      <c r="B31" s="45">
        <v>30</v>
      </c>
      <c r="C31" s="52">
        <v>110</v>
      </c>
      <c r="D31" s="52">
        <v>0.38</v>
      </c>
      <c r="F31" s="37" t="str">
        <f>Table9[[#This Row],[JUR]]&amp;" "&amp;Table9[[#This Row],[FORMATION]]</f>
        <v>30 110</v>
      </c>
      <c r="G31" s="45">
        <v>30</v>
      </c>
      <c r="H31" s="52">
        <v>110</v>
      </c>
      <c r="I31" s="52">
        <v>0.22</v>
      </c>
      <c r="K31" s="37" t="str">
        <f>Table10[[#This Row],[JUR]]&amp;" "&amp;Table10[[#This Row],[FORMATION]]</f>
        <v>30 110</v>
      </c>
      <c r="L31" s="45">
        <v>30</v>
      </c>
      <c r="M31" s="52">
        <v>110</v>
      </c>
      <c r="N31" s="52">
        <v>0.1</v>
      </c>
    </row>
    <row r="32" spans="1:14">
      <c r="A32" s="37" t="str">
        <f>Table8[[#This Row],[JUR]]&amp;" "&amp;Table8[[#This Row],[FORMATION]]</f>
        <v>31 110</v>
      </c>
      <c r="B32" s="49">
        <v>31</v>
      </c>
      <c r="C32" s="60">
        <v>110</v>
      </c>
      <c r="D32" s="60">
        <v>0.59</v>
      </c>
      <c r="F32" s="37" t="str">
        <f>Table9[[#This Row],[JUR]]&amp;" "&amp;Table9[[#This Row],[FORMATION]]</f>
        <v>31 110</v>
      </c>
      <c r="G32" s="49">
        <v>31</v>
      </c>
      <c r="H32" s="60">
        <v>110</v>
      </c>
      <c r="I32" s="60">
        <v>0.28999999999999998</v>
      </c>
      <c r="K32" s="37" t="str">
        <f>Table10[[#This Row],[JUR]]&amp;" "&amp;Table10[[#This Row],[FORMATION]]</f>
        <v>31 110</v>
      </c>
      <c r="L32" s="49">
        <v>31</v>
      </c>
      <c r="M32" s="60">
        <v>110</v>
      </c>
      <c r="N32" s="60">
        <v>0.23</v>
      </c>
    </row>
    <row r="33" spans="1:14">
      <c r="A33" s="37" t="str">
        <f>Table8[[#This Row],[JUR]]&amp;" "&amp;Table8[[#This Row],[FORMATION]]</f>
        <v>32 110</v>
      </c>
      <c r="B33" s="45">
        <v>32</v>
      </c>
      <c r="C33" s="52">
        <v>110</v>
      </c>
      <c r="D33" s="52">
        <v>0.59</v>
      </c>
      <c r="F33" s="37" t="str">
        <f>Table9[[#This Row],[JUR]]&amp;" "&amp;Table9[[#This Row],[FORMATION]]</f>
        <v>32 110</v>
      </c>
      <c r="G33" s="45">
        <v>32</v>
      </c>
      <c r="H33" s="52">
        <v>110</v>
      </c>
      <c r="I33" s="52">
        <v>0.22</v>
      </c>
      <c r="K33" s="37" t="str">
        <f>Table10[[#This Row],[JUR]]&amp;" "&amp;Table10[[#This Row],[FORMATION]]</f>
        <v>32 110</v>
      </c>
      <c r="L33" s="45">
        <v>32</v>
      </c>
      <c r="M33" s="52">
        <v>110</v>
      </c>
      <c r="N33" s="52">
        <v>0.17</v>
      </c>
    </row>
    <row r="34" spans="1:14">
      <c r="A34" s="37" t="str">
        <f>Table8[[#This Row],[JUR]]&amp;" "&amp;Table8[[#This Row],[FORMATION]]</f>
        <v>33 110</v>
      </c>
      <c r="B34" s="49">
        <v>33</v>
      </c>
      <c r="C34" s="60">
        <v>110</v>
      </c>
      <c r="D34" s="60">
        <v>0.59</v>
      </c>
      <c r="F34" s="37" t="str">
        <f>Table9[[#This Row],[JUR]]&amp;" "&amp;Table9[[#This Row],[FORMATION]]</f>
        <v>33 110</v>
      </c>
      <c r="G34" s="49">
        <v>33</v>
      </c>
      <c r="H34" s="60">
        <v>110</v>
      </c>
      <c r="I34" s="60">
        <v>0.22</v>
      </c>
      <c r="K34" s="37" t="str">
        <f>Table10[[#This Row],[JUR]]&amp;" "&amp;Table10[[#This Row],[FORMATION]]</f>
        <v>33 110</v>
      </c>
      <c r="L34" s="49">
        <v>33</v>
      </c>
      <c r="M34" s="60">
        <v>110</v>
      </c>
      <c r="N34" s="60">
        <v>0.17</v>
      </c>
    </row>
    <row r="35" spans="1:14">
      <c r="A35" s="37" t="str">
        <f>Table8[[#This Row],[JUR]]&amp;" "&amp;Table8[[#This Row],[FORMATION]]</f>
        <v>34 110</v>
      </c>
      <c r="B35" s="45">
        <v>34</v>
      </c>
      <c r="C35" s="52">
        <v>110</v>
      </c>
      <c r="D35" s="52">
        <v>0.41</v>
      </c>
      <c r="F35" s="37" t="str">
        <f>Table9[[#This Row],[JUR]]&amp;" "&amp;Table9[[#This Row],[FORMATION]]</f>
        <v>34 110</v>
      </c>
      <c r="G35" s="45">
        <v>34</v>
      </c>
      <c r="H35" s="52">
        <v>110</v>
      </c>
      <c r="I35" s="52">
        <v>0.22</v>
      </c>
      <c r="K35" s="37" t="str">
        <f>Table10[[#This Row],[JUR]]&amp;" "&amp;Table10[[#This Row],[FORMATION]]</f>
        <v>34 110</v>
      </c>
      <c r="L35" s="45">
        <v>34</v>
      </c>
      <c r="M35" s="52">
        <v>110</v>
      </c>
      <c r="N35" s="52">
        <v>0.09</v>
      </c>
    </row>
    <row r="36" spans="1:14">
      <c r="A36" s="37" t="str">
        <f>Table8[[#This Row],[JUR]]&amp;" "&amp;Table8[[#This Row],[FORMATION]]</f>
        <v>35 110</v>
      </c>
      <c r="B36" s="49">
        <v>35</v>
      </c>
      <c r="C36" s="60">
        <v>110</v>
      </c>
      <c r="D36" s="60">
        <v>0.52</v>
      </c>
      <c r="F36" s="37" t="str">
        <f>Table9[[#This Row],[JUR]]&amp;" "&amp;Table9[[#This Row],[FORMATION]]</f>
        <v>35 110</v>
      </c>
      <c r="G36" s="49">
        <v>35</v>
      </c>
      <c r="H36" s="60">
        <v>110</v>
      </c>
      <c r="I36" s="60">
        <v>0.23</v>
      </c>
      <c r="K36" s="37" t="str">
        <f>Table10[[#This Row],[JUR]]&amp;" "&amp;Table10[[#This Row],[FORMATION]]</f>
        <v>35 110</v>
      </c>
      <c r="L36" s="49">
        <v>35</v>
      </c>
      <c r="M36" s="60">
        <v>110</v>
      </c>
      <c r="N36" s="60">
        <v>0.18</v>
      </c>
    </row>
    <row r="37" spans="1:14">
      <c r="A37" s="37" t="str">
        <f>Table8[[#This Row],[JUR]]&amp;" "&amp;Table8[[#This Row],[FORMATION]]</f>
        <v>36 110</v>
      </c>
      <c r="B37" s="45">
        <v>36</v>
      </c>
      <c r="C37" s="52">
        <v>110</v>
      </c>
      <c r="D37" s="52">
        <v>0.59</v>
      </c>
      <c r="F37" s="37" t="str">
        <f>Table9[[#This Row],[JUR]]&amp;" "&amp;Table9[[#This Row],[FORMATION]]</f>
        <v>36 110</v>
      </c>
      <c r="G37" s="45">
        <v>36</v>
      </c>
      <c r="H37" s="52">
        <v>110</v>
      </c>
      <c r="I37" s="52">
        <v>0.22</v>
      </c>
      <c r="K37" s="37" t="str">
        <f>Table10[[#This Row],[JUR]]&amp;" "&amp;Table10[[#This Row],[FORMATION]]</f>
        <v>36 110</v>
      </c>
      <c r="L37" s="45">
        <v>36</v>
      </c>
      <c r="M37" s="52">
        <v>110</v>
      </c>
      <c r="N37" s="52">
        <v>0.17</v>
      </c>
    </row>
    <row r="38" spans="1:14">
      <c r="A38" s="37" t="str">
        <f>Table8[[#This Row],[JUR]]&amp;" "&amp;Table8[[#This Row],[FORMATION]]</f>
        <v>37 110</v>
      </c>
      <c r="B38" s="49">
        <v>37</v>
      </c>
      <c r="C38" s="60">
        <v>110</v>
      </c>
      <c r="D38" s="60">
        <v>0.46</v>
      </c>
      <c r="F38" s="37" t="str">
        <f>Table9[[#This Row],[JUR]]&amp;" "&amp;Table9[[#This Row],[FORMATION]]</f>
        <v>37 110</v>
      </c>
      <c r="G38" s="49">
        <v>37</v>
      </c>
      <c r="H38" s="60">
        <v>110</v>
      </c>
      <c r="I38" s="60">
        <v>0.28999999999999998</v>
      </c>
      <c r="K38" s="37" t="str">
        <f>Table10[[#This Row],[JUR]]&amp;" "&amp;Table10[[#This Row],[FORMATION]]</f>
        <v>37 110</v>
      </c>
      <c r="L38" s="49">
        <v>37</v>
      </c>
      <c r="M38" s="60">
        <v>110</v>
      </c>
      <c r="N38" s="60">
        <v>0.23</v>
      </c>
    </row>
    <row r="39" spans="1:14">
      <c r="A39" s="37" t="str">
        <f>Table8[[#This Row],[JUR]]&amp;" "&amp;Table8[[#This Row],[FORMATION]]</f>
        <v>38 110</v>
      </c>
      <c r="B39" s="45">
        <v>38</v>
      </c>
      <c r="C39" s="52">
        <v>110</v>
      </c>
      <c r="D39" s="52">
        <v>0.59</v>
      </c>
      <c r="F39" s="37" t="str">
        <f>Table9[[#This Row],[JUR]]&amp;" "&amp;Table9[[#This Row],[FORMATION]]</f>
        <v>38 110</v>
      </c>
      <c r="G39" s="45">
        <v>38</v>
      </c>
      <c r="H39" s="52">
        <v>110</v>
      </c>
      <c r="I39" s="52">
        <v>0.22</v>
      </c>
      <c r="K39" s="37" t="str">
        <f>Table10[[#This Row],[JUR]]&amp;" "&amp;Table10[[#This Row],[FORMATION]]</f>
        <v>38 110</v>
      </c>
      <c r="L39" s="45">
        <v>38</v>
      </c>
      <c r="M39" s="52">
        <v>110</v>
      </c>
      <c r="N39" s="52">
        <v>0.17</v>
      </c>
    </row>
    <row r="40" spans="1:14">
      <c r="A40" s="37" t="str">
        <f>Table8[[#This Row],[JUR]]&amp;" "&amp;Table8[[#This Row],[FORMATION]]</f>
        <v>39 110</v>
      </c>
      <c r="B40" s="49">
        <v>39</v>
      </c>
      <c r="C40" s="60">
        <v>110</v>
      </c>
      <c r="D40" s="60">
        <v>0.59</v>
      </c>
      <c r="F40" s="37" t="str">
        <f>Table9[[#This Row],[JUR]]&amp;" "&amp;Table9[[#This Row],[FORMATION]]</f>
        <v>39 110</v>
      </c>
      <c r="G40" s="49">
        <v>39</v>
      </c>
      <c r="H40" s="60">
        <v>110</v>
      </c>
      <c r="I40" s="60">
        <v>0.22</v>
      </c>
      <c r="K40" s="37" t="str">
        <f>Table10[[#This Row],[JUR]]&amp;" "&amp;Table10[[#This Row],[FORMATION]]</f>
        <v>39 110</v>
      </c>
      <c r="L40" s="49">
        <v>39</v>
      </c>
      <c r="M40" s="60">
        <v>110</v>
      </c>
      <c r="N40" s="60">
        <v>0.17</v>
      </c>
    </row>
    <row r="41" spans="1:14">
      <c r="A41" s="37" t="str">
        <f>Table8[[#This Row],[JUR]]&amp;" "&amp;Table8[[#This Row],[FORMATION]]</f>
        <v>40 110</v>
      </c>
      <c r="B41" s="45">
        <v>40</v>
      </c>
      <c r="C41" s="52">
        <v>110</v>
      </c>
      <c r="D41" s="52">
        <v>0.35</v>
      </c>
      <c r="F41" s="37" t="str">
        <f>Table9[[#This Row],[JUR]]&amp;" "&amp;Table9[[#This Row],[FORMATION]]</f>
        <v>40 110</v>
      </c>
      <c r="G41" s="45">
        <v>40</v>
      </c>
      <c r="H41" s="52">
        <v>110</v>
      </c>
      <c r="I41" s="52">
        <v>0.2</v>
      </c>
      <c r="K41" s="37" t="str">
        <f>Table10[[#This Row],[JUR]]&amp;" "&amp;Table10[[#This Row],[FORMATION]]</f>
        <v>40 110</v>
      </c>
      <c r="L41" s="45">
        <v>40</v>
      </c>
      <c r="M41" s="52">
        <v>110</v>
      </c>
      <c r="N41" s="52">
        <v>0.09</v>
      </c>
    </row>
    <row r="42" spans="1:14">
      <c r="A42" s="37" t="str">
        <f>Table8[[#This Row],[JUR]]&amp;" "&amp;Table8[[#This Row],[FORMATION]]</f>
        <v>41 110</v>
      </c>
      <c r="B42" s="49">
        <v>41</v>
      </c>
      <c r="C42" s="60">
        <v>110</v>
      </c>
      <c r="D42" s="60">
        <v>0.36</v>
      </c>
      <c r="F42" s="37" t="str">
        <f>Table9[[#This Row],[JUR]]&amp;" "&amp;Table9[[#This Row],[FORMATION]]</f>
        <v>41 110</v>
      </c>
      <c r="G42" s="49">
        <v>41</v>
      </c>
      <c r="H42" s="60">
        <v>110</v>
      </c>
      <c r="I42" s="60">
        <v>0.19</v>
      </c>
      <c r="K42" s="37" t="str">
        <f>Table10[[#This Row],[JUR]]&amp;" "&amp;Table10[[#This Row],[FORMATION]]</f>
        <v>41 110</v>
      </c>
      <c r="L42" s="49">
        <v>41</v>
      </c>
      <c r="M42" s="60">
        <v>110</v>
      </c>
      <c r="N42" s="60">
        <v>0.09</v>
      </c>
    </row>
    <row r="43" spans="1:14">
      <c r="A43" s="37" t="str">
        <f>Table8[[#This Row],[JUR]]&amp;" "&amp;Table8[[#This Row],[FORMATION]]</f>
        <v>42 110</v>
      </c>
      <c r="B43" s="45">
        <v>42</v>
      </c>
      <c r="C43" s="52">
        <v>110</v>
      </c>
      <c r="D43" s="52">
        <v>0.59</v>
      </c>
      <c r="F43" s="37" t="str">
        <f>Table9[[#This Row],[JUR]]&amp;" "&amp;Table9[[#This Row],[FORMATION]]</f>
        <v>42 110</v>
      </c>
      <c r="G43" s="45">
        <v>42</v>
      </c>
      <c r="H43" s="52">
        <v>110</v>
      </c>
      <c r="I43" s="52">
        <v>0.22</v>
      </c>
      <c r="K43" s="37" t="str">
        <f>Table10[[#This Row],[JUR]]&amp;" "&amp;Table10[[#This Row],[FORMATION]]</f>
        <v>42 110</v>
      </c>
      <c r="L43" s="45">
        <v>42</v>
      </c>
      <c r="M43" s="52">
        <v>110</v>
      </c>
      <c r="N43" s="52">
        <v>0.17</v>
      </c>
    </row>
    <row r="44" spans="1:14">
      <c r="A44" s="37" t="str">
        <f>Table8[[#This Row],[JUR]]&amp;" "&amp;Table8[[#This Row],[FORMATION]]</f>
        <v>43 110</v>
      </c>
      <c r="B44" s="49">
        <v>43</v>
      </c>
      <c r="C44" s="60">
        <v>110</v>
      </c>
      <c r="D44" s="60">
        <v>0.46</v>
      </c>
      <c r="F44" s="37" t="str">
        <f>Table9[[#This Row],[JUR]]&amp;" "&amp;Table9[[#This Row],[FORMATION]]</f>
        <v>43 110</v>
      </c>
      <c r="G44" s="49">
        <v>43</v>
      </c>
      <c r="H44" s="60">
        <v>110</v>
      </c>
      <c r="I44" s="60">
        <v>0.28999999999999998</v>
      </c>
      <c r="K44" s="37" t="str">
        <f>Table10[[#This Row],[JUR]]&amp;" "&amp;Table10[[#This Row],[FORMATION]]</f>
        <v>43 110</v>
      </c>
      <c r="L44" s="49">
        <v>43</v>
      </c>
      <c r="M44" s="60">
        <v>110</v>
      </c>
      <c r="N44" s="60">
        <v>0.23</v>
      </c>
    </row>
    <row r="45" spans="1:14">
      <c r="A45" s="37" t="str">
        <f>Table8[[#This Row],[JUR]]&amp;" "&amp;Table8[[#This Row],[FORMATION]]</f>
        <v>44 110</v>
      </c>
      <c r="B45" s="45">
        <v>44</v>
      </c>
      <c r="C45" s="52">
        <v>110</v>
      </c>
      <c r="D45" s="52">
        <v>0.42</v>
      </c>
      <c r="F45" s="37" t="str">
        <f>Table9[[#This Row],[JUR]]&amp;" "&amp;Table9[[#This Row],[FORMATION]]</f>
        <v>44 110</v>
      </c>
      <c r="G45" s="45">
        <v>44</v>
      </c>
      <c r="H45" s="52">
        <v>110</v>
      </c>
      <c r="I45" s="52">
        <v>0.24</v>
      </c>
      <c r="K45" s="37" t="str">
        <f>Table10[[#This Row],[JUR]]&amp;" "&amp;Table10[[#This Row],[FORMATION]]</f>
        <v>44 110</v>
      </c>
      <c r="L45" s="45">
        <v>44</v>
      </c>
      <c r="M45" s="52">
        <v>110</v>
      </c>
      <c r="N45" s="52">
        <v>0.1</v>
      </c>
    </row>
    <row r="46" spans="1:14">
      <c r="A46" s="37" t="str">
        <f>Table8[[#This Row],[JUR]]&amp;" "&amp;Table8[[#This Row],[FORMATION]]</f>
        <v>45 110</v>
      </c>
      <c r="B46" s="49">
        <v>45</v>
      </c>
      <c r="C46" s="60">
        <v>110</v>
      </c>
      <c r="D46" s="60">
        <v>0.59</v>
      </c>
      <c r="F46" s="37" t="str">
        <f>Table9[[#This Row],[JUR]]&amp;" "&amp;Table9[[#This Row],[FORMATION]]</f>
        <v>45 110</v>
      </c>
      <c r="G46" s="49">
        <v>45</v>
      </c>
      <c r="H46" s="60">
        <v>110</v>
      </c>
      <c r="I46" s="60">
        <v>0.22</v>
      </c>
      <c r="K46" s="37" t="str">
        <f>Table10[[#This Row],[JUR]]&amp;" "&amp;Table10[[#This Row],[FORMATION]]</f>
        <v>45 110</v>
      </c>
      <c r="L46" s="49">
        <v>45</v>
      </c>
      <c r="M46" s="60">
        <v>110</v>
      </c>
      <c r="N46" s="60">
        <v>0.17</v>
      </c>
    </row>
    <row r="47" spans="1:14">
      <c r="A47" s="37" t="str">
        <f>Table8[[#This Row],[JUR]]&amp;" "&amp;Table8[[#This Row],[FORMATION]]</f>
        <v>46 110</v>
      </c>
      <c r="B47" s="45">
        <v>46</v>
      </c>
      <c r="C47" s="52">
        <v>110</v>
      </c>
      <c r="D47" s="52">
        <v>0.59</v>
      </c>
      <c r="F47" s="37" t="str">
        <f>Table9[[#This Row],[JUR]]&amp;" "&amp;Table9[[#This Row],[FORMATION]]</f>
        <v>46 110</v>
      </c>
      <c r="G47" s="45">
        <v>46</v>
      </c>
      <c r="H47" s="52">
        <v>110</v>
      </c>
      <c r="I47" s="52">
        <v>0.28999999999999998</v>
      </c>
      <c r="K47" s="37" t="str">
        <f>Table10[[#This Row],[JUR]]&amp;" "&amp;Table10[[#This Row],[FORMATION]]</f>
        <v>46 110</v>
      </c>
      <c r="L47" s="45">
        <v>46</v>
      </c>
      <c r="M47" s="52">
        <v>110</v>
      </c>
      <c r="N47" s="52">
        <v>0.23</v>
      </c>
    </row>
    <row r="48" spans="1:14">
      <c r="A48" s="37" t="str">
        <f>Table8[[#This Row],[JUR]]&amp;" "&amp;Table8[[#This Row],[FORMATION]]</f>
        <v>47 110</v>
      </c>
      <c r="B48" s="49">
        <v>47</v>
      </c>
      <c r="C48" s="60">
        <v>110</v>
      </c>
      <c r="D48" s="60">
        <v>0.59</v>
      </c>
      <c r="F48" s="37" t="str">
        <f>Table9[[#This Row],[JUR]]&amp;" "&amp;Table9[[#This Row],[FORMATION]]</f>
        <v>47 110</v>
      </c>
      <c r="G48" s="49">
        <v>47</v>
      </c>
      <c r="H48" s="60">
        <v>110</v>
      </c>
      <c r="I48" s="60">
        <v>0.22</v>
      </c>
      <c r="K48" s="37" t="str">
        <f>Table10[[#This Row],[JUR]]&amp;" "&amp;Table10[[#This Row],[FORMATION]]</f>
        <v>47 110</v>
      </c>
      <c r="L48" s="49">
        <v>47</v>
      </c>
      <c r="M48" s="60">
        <v>110</v>
      </c>
      <c r="N48" s="60">
        <v>0.17</v>
      </c>
    </row>
    <row r="49" spans="1:14">
      <c r="A49" s="37" t="str">
        <f>Table8[[#This Row],[JUR]]&amp;" "&amp;Table8[[#This Row],[FORMATION]]</f>
        <v>48 110</v>
      </c>
      <c r="B49" s="45">
        <v>48</v>
      </c>
      <c r="C49" s="52">
        <v>110</v>
      </c>
      <c r="D49" s="52">
        <v>0.52</v>
      </c>
      <c r="F49" s="37" t="str">
        <f>Table9[[#This Row],[JUR]]&amp;" "&amp;Table9[[#This Row],[FORMATION]]</f>
        <v>48 110</v>
      </c>
      <c r="G49" s="45">
        <v>48</v>
      </c>
      <c r="H49" s="52">
        <v>110</v>
      </c>
      <c r="I49" s="52">
        <v>0.23</v>
      </c>
      <c r="K49" s="37" t="str">
        <f>Table10[[#This Row],[JUR]]&amp;" "&amp;Table10[[#This Row],[FORMATION]]</f>
        <v>48 110</v>
      </c>
      <c r="L49" s="45">
        <v>48</v>
      </c>
      <c r="M49" s="52">
        <v>110</v>
      </c>
      <c r="N49" s="52">
        <v>0.18</v>
      </c>
    </row>
    <row r="50" spans="1:14">
      <c r="A50" s="37" t="str">
        <f>Table8[[#This Row],[JUR]]&amp;" "&amp;Table8[[#This Row],[FORMATION]]</f>
        <v>49 110</v>
      </c>
      <c r="B50" s="49">
        <v>49</v>
      </c>
      <c r="C50" s="60">
        <v>110</v>
      </c>
      <c r="D50" s="60">
        <v>0.59</v>
      </c>
      <c r="F50" s="37" t="str">
        <f>Table9[[#This Row],[JUR]]&amp;" "&amp;Table9[[#This Row],[FORMATION]]</f>
        <v>49 110</v>
      </c>
      <c r="G50" s="49">
        <v>49</v>
      </c>
      <c r="H50" s="60">
        <v>110</v>
      </c>
      <c r="I50" s="60">
        <v>0.28999999999999998</v>
      </c>
      <c r="K50" s="37" t="str">
        <f>Table10[[#This Row],[JUR]]&amp;" "&amp;Table10[[#This Row],[FORMATION]]</f>
        <v>49 110</v>
      </c>
      <c r="L50" s="49">
        <v>49</v>
      </c>
      <c r="M50" s="60">
        <v>110</v>
      </c>
      <c r="N50" s="60">
        <v>0.23</v>
      </c>
    </row>
    <row r="51" spans="1:14">
      <c r="A51" s="37" t="str">
        <f>Table8[[#This Row],[JUR]]&amp;" "&amp;Table8[[#This Row],[FORMATION]]</f>
        <v>50 110</v>
      </c>
      <c r="B51" s="45">
        <v>50</v>
      </c>
      <c r="C51" s="52">
        <v>110</v>
      </c>
      <c r="D51" s="52">
        <v>0.38</v>
      </c>
      <c r="F51" s="37" t="str">
        <f>Table9[[#This Row],[JUR]]&amp;" "&amp;Table9[[#This Row],[FORMATION]]</f>
        <v>50 110</v>
      </c>
      <c r="G51" s="45">
        <v>50</v>
      </c>
      <c r="H51" s="52">
        <v>110</v>
      </c>
      <c r="I51" s="52">
        <v>0.22</v>
      </c>
      <c r="K51" s="37" t="str">
        <f>Table10[[#This Row],[JUR]]&amp;" "&amp;Table10[[#This Row],[FORMATION]]</f>
        <v>50 110</v>
      </c>
      <c r="L51" s="45">
        <v>50</v>
      </c>
      <c r="M51" s="52">
        <v>110</v>
      </c>
      <c r="N51" s="52">
        <v>0.1</v>
      </c>
    </row>
    <row r="52" spans="1:14">
      <c r="A52" s="37" t="str">
        <f>Table8[[#This Row],[JUR]]&amp;" "&amp;Table8[[#This Row],[FORMATION]]</f>
        <v>51 110</v>
      </c>
      <c r="B52" s="49">
        <v>51</v>
      </c>
      <c r="C52" s="60">
        <v>110</v>
      </c>
      <c r="D52" s="60">
        <v>0.41</v>
      </c>
      <c r="F52" s="37" t="str">
        <f>Table9[[#This Row],[JUR]]&amp;" "&amp;Table9[[#This Row],[FORMATION]]</f>
        <v>51 110</v>
      </c>
      <c r="G52" s="49">
        <v>51</v>
      </c>
      <c r="H52" s="60">
        <v>110</v>
      </c>
      <c r="I52" s="60">
        <v>0.22</v>
      </c>
      <c r="K52" s="37" t="str">
        <f>Table10[[#This Row],[JUR]]&amp;" "&amp;Table10[[#This Row],[FORMATION]]</f>
        <v>51 110</v>
      </c>
      <c r="L52" s="49">
        <v>51</v>
      </c>
      <c r="M52" s="60">
        <v>110</v>
      </c>
      <c r="N52" s="60">
        <v>0.09</v>
      </c>
    </row>
    <row r="53" spans="1:14">
      <c r="A53" s="37" t="str">
        <f>Table8[[#This Row],[JUR]]&amp;" "&amp;Table8[[#This Row],[FORMATION]]</f>
        <v>52 110</v>
      </c>
      <c r="B53" s="45">
        <v>52</v>
      </c>
      <c r="C53" s="52">
        <v>110</v>
      </c>
      <c r="D53" s="52">
        <v>0.52</v>
      </c>
      <c r="F53" s="37" t="str">
        <f>Table9[[#This Row],[JUR]]&amp;" "&amp;Table9[[#This Row],[FORMATION]]</f>
        <v>52 110</v>
      </c>
      <c r="G53" s="45">
        <v>52</v>
      </c>
      <c r="H53" s="52">
        <v>110</v>
      </c>
      <c r="I53" s="52">
        <v>0.23</v>
      </c>
      <c r="K53" s="37" t="str">
        <f>Table10[[#This Row],[JUR]]&amp;" "&amp;Table10[[#This Row],[FORMATION]]</f>
        <v>52 110</v>
      </c>
      <c r="L53" s="45">
        <v>52</v>
      </c>
      <c r="M53" s="52">
        <v>110</v>
      </c>
      <c r="N53" s="52">
        <v>0.18</v>
      </c>
    </row>
    <row r="54" spans="1:14">
      <c r="A54" s="37" t="str">
        <f>Table8[[#This Row],[JUR]]&amp;" "&amp;Table8[[#This Row],[FORMATION]]</f>
        <v>53 110</v>
      </c>
      <c r="B54" s="49">
        <v>53</v>
      </c>
      <c r="C54" s="60">
        <v>110</v>
      </c>
      <c r="D54" s="60">
        <v>0.42</v>
      </c>
      <c r="F54" s="37" t="str">
        <f>Table9[[#This Row],[JUR]]&amp;" "&amp;Table9[[#This Row],[FORMATION]]</f>
        <v>53 110</v>
      </c>
      <c r="G54" s="49">
        <v>53</v>
      </c>
      <c r="H54" s="60">
        <v>110</v>
      </c>
      <c r="I54" s="60">
        <v>0.24</v>
      </c>
      <c r="K54" s="37" t="str">
        <f>Table10[[#This Row],[JUR]]&amp;" "&amp;Table10[[#This Row],[FORMATION]]</f>
        <v>53 110</v>
      </c>
      <c r="L54" s="49">
        <v>53</v>
      </c>
      <c r="M54" s="60">
        <v>110</v>
      </c>
      <c r="N54" s="60">
        <v>0.1</v>
      </c>
    </row>
    <row r="55" spans="1:14">
      <c r="A55" s="37" t="str">
        <f>Table8[[#This Row],[JUR]]&amp;" "&amp;Table8[[#This Row],[FORMATION]]</f>
        <v>54 110</v>
      </c>
      <c r="B55" s="45">
        <v>54</v>
      </c>
      <c r="C55" s="52">
        <v>110</v>
      </c>
      <c r="D55" s="52">
        <v>0.46</v>
      </c>
      <c r="F55" s="37" t="str">
        <f>Table9[[#This Row],[JUR]]&amp;" "&amp;Table9[[#This Row],[FORMATION]]</f>
        <v>54 110</v>
      </c>
      <c r="G55" s="45">
        <v>54</v>
      </c>
      <c r="H55" s="52">
        <v>110</v>
      </c>
      <c r="I55" s="52">
        <v>0.28999999999999998</v>
      </c>
      <c r="K55" s="37" t="str">
        <f>Table10[[#This Row],[JUR]]&amp;" "&amp;Table10[[#This Row],[FORMATION]]</f>
        <v>54 110</v>
      </c>
      <c r="L55" s="45">
        <v>54</v>
      </c>
      <c r="M55" s="52">
        <v>110</v>
      </c>
      <c r="N55" s="52">
        <v>0.23</v>
      </c>
    </row>
    <row r="56" spans="1:14">
      <c r="A56" s="37" t="str">
        <f>Table8[[#This Row],[JUR]]&amp;" "&amp;Table8[[#This Row],[FORMATION]]</f>
        <v>55 110</v>
      </c>
      <c r="B56" s="49">
        <v>55</v>
      </c>
      <c r="C56" s="60">
        <v>110</v>
      </c>
      <c r="D56" s="60">
        <v>0.36</v>
      </c>
      <c r="F56" s="37" t="str">
        <f>Table9[[#This Row],[JUR]]&amp;" "&amp;Table9[[#This Row],[FORMATION]]</f>
        <v>55 110</v>
      </c>
      <c r="G56" s="49">
        <v>55</v>
      </c>
      <c r="H56" s="60">
        <v>110</v>
      </c>
      <c r="I56" s="60">
        <v>0.19</v>
      </c>
      <c r="K56" s="37" t="str">
        <f>Table10[[#This Row],[JUR]]&amp;" "&amp;Table10[[#This Row],[FORMATION]]</f>
        <v>55 110</v>
      </c>
      <c r="L56" s="49">
        <v>55</v>
      </c>
      <c r="M56" s="60">
        <v>110</v>
      </c>
      <c r="N56" s="60">
        <v>0.09</v>
      </c>
    </row>
    <row r="57" spans="1:14">
      <c r="A57" s="37" t="str">
        <f>Table8[[#This Row],[JUR]]&amp;" "&amp;Table8[[#This Row],[FORMATION]]</f>
        <v>25 111</v>
      </c>
      <c r="B57" s="45">
        <v>25</v>
      </c>
      <c r="C57" s="52">
        <v>111</v>
      </c>
      <c r="D57" s="52">
        <v>0.52</v>
      </c>
      <c r="F57" s="37" t="str">
        <f>Table9[[#This Row],[JUR]]&amp;" "&amp;Table9[[#This Row],[FORMATION]]</f>
        <v>25 111</v>
      </c>
      <c r="G57" s="45">
        <v>25</v>
      </c>
      <c r="H57" s="52">
        <v>111</v>
      </c>
      <c r="I57" s="52">
        <v>0.23</v>
      </c>
      <c r="K57" s="37" t="str">
        <f>Table10[[#This Row],[JUR]]&amp;" "&amp;Table10[[#This Row],[FORMATION]]</f>
        <v>25 111</v>
      </c>
      <c r="L57" s="45">
        <v>25</v>
      </c>
      <c r="M57" s="52">
        <v>111</v>
      </c>
      <c r="N57" s="52">
        <v>0.18</v>
      </c>
    </row>
    <row r="58" spans="1:14">
      <c r="A58" s="37" t="str">
        <f>Table8[[#This Row],[JUR]]&amp;" "&amp;Table8[[#This Row],[FORMATION]]</f>
        <v>31 111</v>
      </c>
      <c r="B58" s="49">
        <v>31</v>
      </c>
      <c r="C58" s="60">
        <v>111</v>
      </c>
      <c r="D58" s="60">
        <v>0.59</v>
      </c>
      <c r="F58" s="37" t="str">
        <f>Table9[[#This Row],[JUR]]&amp;" "&amp;Table9[[#This Row],[FORMATION]]</f>
        <v>31 111</v>
      </c>
      <c r="G58" s="49">
        <v>31</v>
      </c>
      <c r="H58" s="60">
        <v>111</v>
      </c>
      <c r="I58" s="60">
        <v>0.28999999999999998</v>
      </c>
      <c r="K58" s="37" t="str">
        <f>Table10[[#This Row],[JUR]]&amp;" "&amp;Table10[[#This Row],[FORMATION]]</f>
        <v>31 111</v>
      </c>
      <c r="L58" s="49">
        <v>31</v>
      </c>
      <c r="M58" s="60">
        <v>111</v>
      </c>
      <c r="N58" s="60">
        <v>0.23</v>
      </c>
    </row>
    <row r="59" spans="1:14">
      <c r="A59" s="37" t="str">
        <f>Table8[[#This Row],[JUR]]&amp;" "&amp;Table8[[#This Row],[FORMATION]]</f>
        <v>37 111</v>
      </c>
      <c r="B59" s="45">
        <v>37</v>
      </c>
      <c r="C59" s="52">
        <v>111</v>
      </c>
      <c r="D59" s="52">
        <v>0.46</v>
      </c>
      <c r="F59" s="37" t="str">
        <f>Table9[[#This Row],[JUR]]&amp;" "&amp;Table9[[#This Row],[FORMATION]]</f>
        <v>37 111</v>
      </c>
      <c r="G59" s="45">
        <v>37</v>
      </c>
      <c r="H59" s="52">
        <v>111</v>
      </c>
      <c r="I59" s="52">
        <v>0.28999999999999998</v>
      </c>
      <c r="K59" s="37" t="str">
        <f>Table10[[#This Row],[JUR]]&amp;" "&amp;Table10[[#This Row],[FORMATION]]</f>
        <v>37 111</v>
      </c>
      <c r="L59" s="45">
        <v>37</v>
      </c>
      <c r="M59" s="52">
        <v>111</v>
      </c>
      <c r="N59" s="52">
        <v>0.23</v>
      </c>
    </row>
    <row r="60" spans="1:14">
      <c r="A60" s="37" t="str">
        <f>Table8[[#This Row],[JUR]]&amp;" "&amp;Table8[[#This Row],[FORMATION]]</f>
        <v>48 111</v>
      </c>
      <c r="B60" s="49">
        <v>48</v>
      </c>
      <c r="C60" s="60">
        <v>111</v>
      </c>
      <c r="D60" s="60">
        <v>0.52</v>
      </c>
      <c r="F60" s="37" t="str">
        <f>Table9[[#This Row],[JUR]]&amp;" "&amp;Table9[[#This Row],[FORMATION]]</f>
        <v>48 111</v>
      </c>
      <c r="G60" s="49">
        <v>48</v>
      </c>
      <c r="H60" s="60">
        <v>111</v>
      </c>
      <c r="I60" s="60">
        <v>0.23</v>
      </c>
      <c r="K60" s="37" t="str">
        <f>Table10[[#This Row],[JUR]]&amp;" "&amp;Table10[[#This Row],[FORMATION]]</f>
        <v>48 111</v>
      </c>
      <c r="L60" s="49">
        <v>48</v>
      </c>
      <c r="M60" s="60">
        <v>111</v>
      </c>
      <c r="N60" s="60">
        <v>0.18</v>
      </c>
    </row>
    <row r="61" spans="1:14">
      <c r="A61" s="37" t="str">
        <f>Table8[[#This Row],[JUR]]&amp;" "&amp;Table8[[#This Row],[FORMATION]]</f>
        <v>52 111</v>
      </c>
      <c r="B61" s="53">
        <v>52</v>
      </c>
      <c r="C61" s="56">
        <v>111</v>
      </c>
      <c r="D61" s="56">
        <v>0.52</v>
      </c>
      <c r="F61" s="37" t="str">
        <f>Table9[[#This Row],[JUR]]&amp;" "&amp;Table9[[#This Row],[FORMATION]]</f>
        <v>52 111</v>
      </c>
      <c r="G61" s="45">
        <v>52</v>
      </c>
      <c r="H61" s="52">
        <v>111</v>
      </c>
      <c r="I61" s="52">
        <v>0.23</v>
      </c>
      <c r="K61" s="37" t="str">
        <f>Table10[[#This Row],[JUR]]&amp;" "&amp;Table10[[#This Row],[FORMATION]]</f>
        <v>52 111</v>
      </c>
      <c r="L61" s="45">
        <v>52</v>
      </c>
      <c r="M61" s="52">
        <v>111</v>
      </c>
      <c r="N61" s="52">
        <v>0.18</v>
      </c>
    </row>
    <row r="62" spans="1:14">
      <c r="A62" s="37" t="str">
        <f>Table8[[#This Row],[JUR]]&amp;" "&amp;Table8[[#This Row],[FORMATION]]</f>
        <v xml:space="preserve"> </v>
      </c>
      <c r="F62" s="37" t="str">
        <f>Table9[[#This Row],[JUR]]&amp;" "&amp;Table9[[#This Row],[FORMATION]]</f>
        <v xml:space="preserve"> </v>
      </c>
      <c r="G62" s="61"/>
      <c r="H62" s="62"/>
      <c r="I62" s="62"/>
      <c r="K62" s="37" t="str">
        <f>Table10[[#This Row],[JUR]]&amp;" "&amp;Table10[[#This Row],[FORMATION]]</f>
        <v xml:space="preserve"> </v>
      </c>
      <c r="L62" s="61"/>
      <c r="M62" s="62"/>
      <c r="N62" s="62"/>
    </row>
  </sheetData>
  <pageMargins left="0.7" right="0.7" top="0.75" bottom="0.75" header="0.3" footer="0.3"/>
  <pageSetup orientation="portrait"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0A63-A210-4D0E-AD28-6D185FE3B1BE}">
  <dimension ref="A1:F2"/>
  <sheetViews>
    <sheetView workbookViewId="0">
      <selection activeCell="J28" sqref="J28"/>
    </sheetView>
  </sheetViews>
  <sheetFormatPr defaultRowHeight="12.75"/>
  <cols>
    <col min="1" max="1" width="5.140625" bestFit="1" customWidth="1"/>
    <col min="2" max="2" width="6.5703125" bestFit="1" customWidth="1"/>
    <col min="3" max="3" width="11.140625" bestFit="1" customWidth="1"/>
    <col min="5" max="5" width="10.28515625" customWidth="1"/>
  </cols>
  <sheetData>
    <row r="1" spans="1:6">
      <c r="D1" s="3" t="s">
        <v>40</v>
      </c>
      <c r="E1" s="3" t="s">
        <v>41</v>
      </c>
      <c r="F1" s="3" t="s">
        <v>42</v>
      </c>
    </row>
    <row r="2" spans="1:6">
      <c r="A2">
        <f>VLOOKUP(Royalty!C10,'County Number Names'!A:C,2,FALSE)</f>
        <v>2</v>
      </c>
      <c r="B2" t="str">
        <f>A2&amp;" "&amp;Royalty!C11</f>
        <v>2 9</v>
      </c>
      <c r="C2" t="str">
        <f>Royalty!C10&amp;" "&amp;Royalty!C11</f>
        <v>2 Berkeley 9</v>
      </c>
      <c r="D2">
        <f>IF(Royalty!C12="Vertical",(VLOOKUP(Reference!B2,'2025 Decline Rates Vertical'!A:D,4,FALSE)),IF(Royalty!C12="Horizontal",VLOOKUP(Reference!B2,'2025 Decline Rates Horizontal'!A:D,4,FALSE)))</f>
        <v>0.41</v>
      </c>
      <c r="E2">
        <f>IF(Royalty!C12="Vertical",VLOOKUP(Reference!B2,'2025 Decline Rates Vertical'!F:I,4,FALSE),IF(Royalty!C12="Horizontal",VLOOKUP(Reference!B2,'2025 Decline Rates Horizontal'!F:I,4,FALSE)))</f>
        <v>0.22</v>
      </c>
      <c r="F2">
        <f>IF(Royalty!C12="Vertical",VLOOKUP(Reference!B2,'2025 Decline Rates Vertical'!K:N,4,FALSE),IF(Royalty!C12="Horizontal",VLOOKUP(Reference!B2,'2025 Decline Rates Horizontal'!K:N,4,FALSE),""))</f>
        <v>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4334-3901-48E7-B3F3-9DBABCC31CB5}">
  <dimension ref="A1:C55"/>
  <sheetViews>
    <sheetView workbookViewId="0">
      <selection activeCell="J14" sqref="J14"/>
    </sheetView>
  </sheetViews>
  <sheetFormatPr defaultRowHeight="12.75"/>
  <cols>
    <col min="1" max="1" width="13.5703125" bestFit="1" customWidth="1"/>
  </cols>
  <sheetData>
    <row r="1" spans="1:3">
      <c r="A1" t="str">
        <f>B1&amp;" "&amp;C1</f>
        <v>1 Barbour</v>
      </c>
      <c r="B1">
        <v>1</v>
      </c>
      <c r="C1" t="s">
        <v>43</v>
      </c>
    </row>
    <row r="2" spans="1:3">
      <c r="A2" t="str">
        <f t="shared" ref="A2:A55" si="0">B2&amp;" "&amp;C2</f>
        <v>2 Berkeley</v>
      </c>
      <c r="B2">
        <v>2</v>
      </c>
      <c r="C2" t="s">
        <v>44</v>
      </c>
    </row>
    <row r="3" spans="1:3">
      <c r="A3" t="str">
        <f t="shared" si="0"/>
        <v>3 Boone</v>
      </c>
      <c r="B3">
        <v>3</v>
      </c>
      <c r="C3" t="s">
        <v>45</v>
      </c>
    </row>
    <row r="4" spans="1:3">
      <c r="A4" t="str">
        <f t="shared" si="0"/>
        <v>4 Braxton</v>
      </c>
      <c r="B4">
        <v>4</v>
      </c>
      <c r="C4" t="s">
        <v>46</v>
      </c>
    </row>
    <row r="5" spans="1:3">
      <c r="A5" t="str">
        <f t="shared" si="0"/>
        <v>5 Brooke</v>
      </c>
      <c r="B5">
        <v>5</v>
      </c>
      <c r="C5" t="s">
        <v>47</v>
      </c>
    </row>
    <row r="6" spans="1:3">
      <c r="A6" t="str">
        <f t="shared" si="0"/>
        <v>6 Cabell</v>
      </c>
      <c r="B6">
        <v>6</v>
      </c>
      <c r="C6" t="s">
        <v>48</v>
      </c>
    </row>
    <row r="7" spans="1:3">
      <c r="A7" t="str">
        <f t="shared" si="0"/>
        <v>7 Calhoun</v>
      </c>
      <c r="B7">
        <v>7</v>
      </c>
      <c r="C7" t="s">
        <v>49</v>
      </c>
    </row>
    <row r="8" spans="1:3">
      <c r="A8" t="str">
        <f t="shared" si="0"/>
        <v>8 Clay</v>
      </c>
      <c r="B8">
        <v>8</v>
      </c>
      <c r="C8" t="s">
        <v>50</v>
      </c>
    </row>
    <row r="9" spans="1:3">
      <c r="A9" t="str">
        <f t="shared" si="0"/>
        <v>9 Doddridge</v>
      </c>
      <c r="B9">
        <v>9</v>
      </c>
      <c r="C9" t="s">
        <v>51</v>
      </c>
    </row>
    <row r="10" spans="1:3">
      <c r="A10" t="str">
        <f t="shared" si="0"/>
        <v>10 Fayette</v>
      </c>
      <c r="B10">
        <v>10</v>
      </c>
      <c r="C10" t="s">
        <v>52</v>
      </c>
    </row>
    <row r="11" spans="1:3">
      <c r="A11" t="str">
        <f t="shared" si="0"/>
        <v>11 Gilmer</v>
      </c>
      <c r="B11">
        <v>11</v>
      </c>
      <c r="C11" t="s">
        <v>53</v>
      </c>
    </row>
    <row r="12" spans="1:3">
      <c r="A12" t="str">
        <f t="shared" si="0"/>
        <v>12 Grant</v>
      </c>
      <c r="B12">
        <v>12</v>
      </c>
      <c r="C12" t="s">
        <v>54</v>
      </c>
    </row>
    <row r="13" spans="1:3">
      <c r="A13" t="str">
        <f t="shared" si="0"/>
        <v>13 Greenbrier</v>
      </c>
      <c r="B13">
        <v>13</v>
      </c>
      <c r="C13" t="s">
        <v>55</v>
      </c>
    </row>
    <row r="14" spans="1:3">
      <c r="A14" t="str">
        <f t="shared" si="0"/>
        <v>14 Hampshire</v>
      </c>
      <c r="B14">
        <v>14</v>
      </c>
      <c r="C14" t="s">
        <v>56</v>
      </c>
    </row>
    <row r="15" spans="1:3">
      <c r="A15" t="str">
        <f t="shared" si="0"/>
        <v>15 Hancock</v>
      </c>
      <c r="B15">
        <v>15</v>
      </c>
      <c r="C15" t="s">
        <v>57</v>
      </c>
    </row>
    <row r="16" spans="1:3">
      <c r="A16" t="str">
        <f t="shared" si="0"/>
        <v>16 Hardy</v>
      </c>
      <c r="B16">
        <v>16</v>
      </c>
      <c r="C16" t="s">
        <v>58</v>
      </c>
    </row>
    <row r="17" spans="1:3">
      <c r="A17" t="str">
        <f t="shared" si="0"/>
        <v>17 Harrison</v>
      </c>
      <c r="B17">
        <v>17</v>
      </c>
      <c r="C17" t="s">
        <v>59</v>
      </c>
    </row>
    <row r="18" spans="1:3">
      <c r="A18" t="str">
        <f t="shared" si="0"/>
        <v>18 Jackson</v>
      </c>
      <c r="B18">
        <v>18</v>
      </c>
      <c r="C18" t="s">
        <v>60</v>
      </c>
    </row>
    <row r="19" spans="1:3">
      <c r="A19" t="str">
        <f t="shared" si="0"/>
        <v>19 Jefferson</v>
      </c>
      <c r="B19">
        <v>19</v>
      </c>
      <c r="C19" t="s">
        <v>61</v>
      </c>
    </row>
    <row r="20" spans="1:3">
      <c r="A20" t="str">
        <f t="shared" si="0"/>
        <v>20 Kanawha</v>
      </c>
      <c r="B20">
        <v>20</v>
      </c>
      <c r="C20" t="s">
        <v>62</v>
      </c>
    </row>
    <row r="21" spans="1:3">
      <c r="A21" t="str">
        <f t="shared" si="0"/>
        <v>21 Lewis</v>
      </c>
      <c r="B21">
        <v>21</v>
      </c>
      <c r="C21" t="s">
        <v>63</v>
      </c>
    </row>
    <row r="22" spans="1:3">
      <c r="A22" t="str">
        <f t="shared" si="0"/>
        <v>22 Lincoln</v>
      </c>
      <c r="B22">
        <v>22</v>
      </c>
      <c r="C22" t="s">
        <v>64</v>
      </c>
    </row>
    <row r="23" spans="1:3">
      <c r="A23" t="str">
        <f t="shared" si="0"/>
        <v>23 Logan</v>
      </c>
      <c r="B23">
        <v>23</v>
      </c>
      <c r="C23" t="s">
        <v>65</v>
      </c>
    </row>
    <row r="24" spans="1:3">
      <c r="A24" t="str">
        <f t="shared" si="0"/>
        <v>24 Marion</v>
      </c>
      <c r="B24">
        <v>24</v>
      </c>
      <c r="C24" t="s">
        <v>66</v>
      </c>
    </row>
    <row r="25" spans="1:3">
      <c r="A25" t="str">
        <f t="shared" si="0"/>
        <v>25 Marshall</v>
      </c>
      <c r="B25">
        <v>25</v>
      </c>
      <c r="C25" t="s">
        <v>67</v>
      </c>
    </row>
    <row r="26" spans="1:3">
      <c r="A26" t="str">
        <f t="shared" si="0"/>
        <v>26 Mason</v>
      </c>
      <c r="B26">
        <v>26</v>
      </c>
      <c r="C26" t="s">
        <v>68</v>
      </c>
    </row>
    <row r="27" spans="1:3">
      <c r="A27" t="str">
        <f t="shared" si="0"/>
        <v>27 McDowell</v>
      </c>
      <c r="B27">
        <v>27</v>
      </c>
      <c r="C27" t="s">
        <v>69</v>
      </c>
    </row>
    <row r="28" spans="1:3">
      <c r="A28" t="str">
        <f t="shared" si="0"/>
        <v>28 Mercer</v>
      </c>
      <c r="B28">
        <v>28</v>
      </c>
      <c r="C28" t="s">
        <v>70</v>
      </c>
    </row>
    <row r="29" spans="1:3">
      <c r="A29" t="str">
        <f t="shared" si="0"/>
        <v>29 Mineral</v>
      </c>
      <c r="B29">
        <v>29</v>
      </c>
      <c r="C29" t="s">
        <v>71</v>
      </c>
    </row>
    <row r="30" spans="1:3">
      <c r="A30" t="str">
        <f t="shared" si="0"/>
        <v>30 Mingo</v>
      </c>
      <c r="B30">
        <v>30</v>
      </c>
      <c r="C30" t="s">
        <v>72</v>
      </c>
    </row>
    <row r="31" spans="1:3">
      <c r="A31" t="str">
        <f t="shared" si="0"/>
        <v>31 Monongalia</v>
      </c>
      <c r="B31">
        <v>31</v>
      </c>
      <c r="C31" t="s">
        <v>73</v>
      </c>
    </row>
    <row r="32" spans="1:3">
      <c r="A32" t="str">
        <f t="shared" si="0"/>
        <v>32 Monroe</v>
      </c>
      <c r="B32">
        <v>32</v>
      </c>
      <c r="C32" t="s">
        <v>74</v>
      </c>
    </row>
    <row r="33" spans="1:3">
      <c r="A33" t="str">
        <f t="shared" si="0"/>
        <v>33 Morgan</v>
      </c>
      <c r="B33">
        <v>33</v>
      </c>
      <c r="C33" t="s">
        <v>75</v>
      </c>
    </row>
    <row r="34" spans="1:3">
      <c r="A34" t="str">
        <f t="shared" si="0"/>
        <v>34 Nicholas</v>
      </c>
      <c r="B34">
        <v>34</v>
      </c>
      <c r="C34" t="s">
        <v>76</v>
      </c>
    </row>
    <row r="35" spans="1:3">
      <c r="A35" t="str">
        <f t="shared" si="0"/>
        <v>35 Ohio</v>
      </c>
      <c r="B35">
        <v>35</v>
      </c>
      <c r="C35" t="s">
        <v>77</v>
      </c>
    </row>
    <row r="36" spans="1:3">
      <c r="A36" t="str">
        <f t="shared" si="0"/>
        <v>36 Pendleton</v>
      </c>
      <c r="B36">
        <v>36</v>
      </c>
      <c r="C36" t="s">
        <v>78</v>
      </c>
    </row>
    <row r="37" spans="1:3">
      <c r="A37" t="str">
        <f t="shared" si="0"/>
        <v>37 Pleasants</v>
      </c>
      <c r="B37">
        <v>37</v>
      </c>
      <c r="C37" t="s">
        <v>79</v>
      </c>
    </row>
    <row r="38" spans="1:3">
      <c r="A38" t="str">
        <f t="shared" si="0"/>
        <v>38 Pocahontas</v>
      </c>
      <c r="B38">
        <v>38</v>
      </c>
      <c r="C38" t="s">
        <v>80</v>
      </c>
    </row>
    <row r="39" spans="1:3">
      <c r="A39" t="str">
        <f t="shared" si="0"/>
        <v>39 Preston</v>
      </c>
      <c r="B39">
        <v>39</v>
      </c>
      <c r="C39" t="s">
        <v>81</v>
      </c>
    </row>
    <row r="40" spans="1:3">
      <c r="A40" t="str">
        <f t="shared" si="0"/>
        <v>40 Putnam</v>
      </c>
      <c r="B40">
        <v>40</v>
      </c>
      <c r="C40" t="s">
        <v>82</v>
      </c>
    </row>
    <row r="41" spans="1:3">
      <c r="A41" t="str">
        <f t="shared" si="0"/>
        <v>41 Raleigh</v>
      </c>
      <c r="B41">
        <v>41</v>
      </c>
      <c r="C41" t="s">
        <v>83</v>
      </c>
    </row>
    <row r="42" spans="1:3">
      <c r="A42" t="str">
        <f t="shared" si="0"/>
        <v>42 Randolph</v>
      </c>
      <c r="B42">
        <v>42</v>
      </c>
      <c r="C42" t="s">
        <v>84</v>
      </c>
    </row>
    <row r="43" spans="1:3">
      <c r="A43" t="str">
        <f t="shared" si="0"/>
        <v>43 Ritchie</v>
      </c>
      <c r="B43">
        <v>43</v>
      </c>
      <c r="C43" t="s">
        <v>85</v>
      </c>
    </row>
    <row r="44" spans="1:3">
      <c r="A44" t="str">
        <f t="shared" si="0"/>
        <v>44 Roane</v>
      </c>
      <c r="B44">
        <v>44</v>
      </c>
      <c r="C44" t="s">
        <v>86</v>
      </c>
    </row>
    <row r="45" spans="1:3">
      <c r="A45" t="str">
        <f t="shared" si="0"/>
        <v>45 Summers</v>
      </c>
      <c r="B45">
        <v>45</v>
      </c>
      <c r="C45" t="s">
        <v>87</v>
      </c>
    </row>
    <row r="46" spans="1:3">
      <c r="A46" t="str">
        <f t="shared" si="0"/>
        <v>46 Taylor</v>
      </c>
      <c r="B46">
        <v>46</v>
      </c>
      <c r="C46" t="s">
        <v>88</v>
      </c>
    </row>
    <row r="47" spans="1:3">
      <c r="A47" t="str">
        <f t="shared" si="0"/>
        <v>47 Tucker</v>
      </c>
      <c r="B47">
        <v>47</v>
      </c>
      <c r="C47" t="s">
        <v>89</v>
      </c>
    </row>
    <row r="48" spans="1:3">
      <c r="A48" t="str">
        <f t="shared" si="0"/>
        <v>48 Tyler</v>
      </c>
      <c r="B48">
        <v>48</v>
      </c>
      <c r="C48" t="s">
        <v>90</v>
      </c>
    </row>
    <row r="49" spans="1:3">
      <c r="A49" t="str">
        <f t="shared" si="0"/>
        <v>49 Upshure</v>
      </c>
      <c r="B49">
        <v>49</v>
      </c>
      <c r="C49" t="s">
        <v>91</v>
      </c>
    </row>
    <row r="50" spans="1:3">
      <c r="A50" t="str">
        <f t="shared" si="0"/>
        <v>50 Wayne</v>
      </c>
      <c r="B50">
        <v>50</v>
      </c>
      <c r="C50" t="s">
        <v>92</v>
      </c>
    </row>
    <row r="51" spans="1:3">
      <c r="A51" t="str">
        <f t="shared" si="0"/>
        <v>51 Webster</v>
      </c>
      <c r="B51">
        <v>51</v>
      </c>
      <c r="C51" t="s">
        <v>93</v>
      </c>
    </row>
    <row r="52" spans="1:3">
      <c r="A52" t="str">
        <f t="shared" si="0"/>
        <v>52 Wetzel</v>
      </c>
      <c r="B52">
        <v>52</v>
      </c>
      <c r="C52" t="s">
        <v>94</v>
      </c>
    </row>
    <row r="53" spans="1:3">
      <c r="A53" t="str">
        <f t="shared" si="0"/>
        <v>53 Wirt</v>
      </c>
      <c r="B53">
        <v>53</v>
      </c>
      <c r="C53" t="s">
        <v>95</v>
      </c>
    </row>
    <row r="54" spans="1:3">
      <c r="A54" t="str">
        <f t="shared" si="0"/>
        <v>54 Wood</v>
      </c>
      <c r="B54">
        <v>54</v>
      </c>
      <c r="C54" t="s">
        <v>96</v>
      </c>
    </row>
    <row r="55" spans="1:3">
      <c r="A55" t="str">
        <f t="shared" si="0"/>
        <v>55 Wyoming</v>
      </c>
      <c r="B55">
        <v>55</v>
      </c>
      <c r="C55"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DDF872A1182E48A25F3059A7BB6B94" ma:contentTypeVersion="29" ma:contentTypeDescription="Create a new document." ma:contentTypeScope="" ma:versionID="957e30430d016782284dfa2aaa6e7282">
  <xsd:schema xmlns:xsd="http://www.w3.org/2001/XMLSchema" xmlns:xs="http://www.w3.org/2001/XMLSchema" xmlns:p="http://schemas.microsoft.com/office/2006/metadata/properties" xmlns:ns1="http://schemas.microsoft.com/sharepoint/v3" xmlns:ns2="927ae2ac-7c75-4273-86ff-1cbd3fbb2041" xmlns:ns3="956fcc98-2c3a-4228-9302-7d2ee89fcaee" targetNamespace="http://schemas.microsoft.com/office/2006/metadata/properties" ma:root="true" ma:fieldsID="6e9d8ecfea6288bb91433c862bf92db5" ns1:_="" ns2:_="" ns3:_="">
    <xsd:import namespace="http://schemas.microsoft.com/sharepoint/v3"/>
    <xsd:import namespace="927ae2ac-7c75-4273-86ff-1cbd3fbb2041"/>
    <xsd:import namespace="956fcc98-2c3a-4228-9302-7d2ee89fcaee"/>
    <xsd:element name="properties">
      <xsd:complexType>
        <xsd:sequence>
          <xsd:element name="documentManagement">
            <xsd:complexType>
              <xsd:all>
                <xsd:element ref="ns2:FormNumber" minOccurs="0"/>
                <xsd:element ref="ns2:TaxType" minOccurs="0"/>
                <xsd:element ref="ns2:TaxYear" minOccurs="0"/>
                <xsd:element ref="ns2:SearchKeywords" minOccurs="0"/>
                <xsd:element ref="ns3:GenTaxSQR" minOccurs="0"/>
                <xsd:element ref="ns1:PublishingStartDate" minOccurs="0"/>
                <xsd:element ref="ns1:PublishingExpirationDate" minOccurs="0"/>
                <xsd:element ref="ns2:GuidanceandPubli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ma:readOnly="false">
      <xsd:simpleType>
        <xsd:restriction base="dms:Unknown"/>
      </xsd:simpleType>
    </xsd:element>
    <xsd:element name="PublishingExpirationDate" ma:index="9" nillable="true" ma:displayName="Scheduling End Date" ma:description=""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7ae2ac-7c75-4273-86ff-1cbd3fbb2041" elementFormDefault="qualified">
    <xsd:import namespace="http://schemas.microsoft.com/office/2006/documentManagement/types"/>
    <xsd:import namespace="http://schemas.microsoft.com/office/infopath/2007/PartnerControls"/>
    <xsd:element name="FormNumber" ma:index="2" nillable="true" ma:displayName="FormNumber" ma:internalName="FormNumber" ma:readOnly="false">
      <xsd:simpleType>
        <xsd:restriction base="dms:Text">
          <xsd:maxLength value="255"/>
        </xsd:restriction>
      </xsd:simpleType>
    </xsd:element>
    <xsd:element name="TaxType" ma:index="3" nillable="true" ma:displayName="TaxType" ma:format="Dropdown" ma:internalName="TaxType" ma:readOnly="false">
      <xsd:simpleType>
        <xsd:restriction base="dms:Choice">
          <xsd:enumeration value="All"/>
          <xsd:enumeration value="Alcoholic Beverage Tax"/>
          <xsd:enumeration value="Appeals Forms"/>
          <xsd:enumeration value="Bulk Forms"/>
          <xsd:enumeration value="Cigarette Tax"/>
          <xsd:enumeration value="Commercial Activity Tax"/>
          <xsd:enumeration value="Corporation Franchise Tax"/>
          <xsd:enumeration value="Dealer In Intangibles"/>
          <xsd:enumeration value="Declaration of Tax Representative"/>
          <xsd:enumeration value="Draft Forms"/>
          <xsd:enumeration value="Employer Withholding Tax"/>
          <xsd:enumeration value="Employer Withholding - School District Tax"/>
          <xsd:enumeration value="Estate Tax"/>
          <xsd:enumeration value="Financial Institutions Tax"/>
          <xsd:enumeration value="Fiduciary Income Tax"/>
          <xsd:enumeration value="Individual Income Tax"/>
          <xsd:enumeration value="International Fuel Tax Agreement"/>
          <xsd:enumeration value="Kilowatt Hour Tax"/>
          <xsd:enumeration value="Master Settlement Agreement"/>
          <xsd:enumeration value="Motor Fuel Tax"/>
          <xsd:enumeration value="Natural Gas Distribution Tax"/>
          <xsd:enumeration value="Other Tobacco Products"/>
          <xsd:enumeration value="Pass-Through Entities Tax - All"/>
          <xsd:enumeration value="Pass-Through Entities - IT 4708"/>
          <xsd:enumeration value="Pass-Through Entities - IT 1140"/>
          <xsd:enumeration value="Pass-Through Entities - IT 1041"/>
          <xsd:enumeration value="Personal Property Tax"/>
          <xsd:enumeration value="Petroleum Activity Tax"/>
          <xsd:enumeration value="Pollution Control and Exempt Facility Applications"/>
          <xsd:enumeration value="Power of Attorney"/>
          <xsd:enumeration value="Preparer Mandate (Income Tax)"/>
          <xsd:enumeration value="Public Utility Tax"/>
          <xsd:enumeration value="Real Property Tax"/>
          <xsd:enumeration value="Replacement Tire"/>
          <xsd:enumeration value="Resort Tax"/>
          <xsd:enumeration value="Sales and Use Tax"/>
          <xsd:enumeration value="School District Income Tax"/>
          <xsd:enumeration value="Severance Tax"/>
          <xsd:enumeration value="Software Developer Specifications"/>
          <xsd:enumeration value="Taxpayer Waiver of Electronic Filing Mandate"/>
          <xsd:enumeration value="Tax Release/Clearance"/>
          <xsd:enumeration value="Tobacco Products Tax"/>
          <xsd:enumeration value="Withholding"/>
        </xsd:restriction>
      </xsd:simpleType>
    </xsd:element>
    <xsd:element name="TaxYear" ma:index="4" nillable="true" ma:displayName="TaxYear" ma:format="Dropdown" ma:internalName="TaxYear" ma:readOnly="false">
      <xsd:simpleType>
        <xsd:restriction base="dms:Choice">
          <xsd:enumeration value="All"/>
          <xsd:enumeration value="2016"/>
          <xsd:enumeration value="2015"/>
          <xsd:enumeration value="2014"/>
          <xsd:enumeration value="2013"/>
          <xsd:enumeration value="2012"/>
          <xsd:enumeration value="2011"/>
          <xsd:enumeration value="2010"/>
          <xsd:enumeration value="2009"/>
        </xsd:restriction>
      </xsd:simpleType>
    </xsd:element>
    <xsd:element name="SearchKeywords" ma:index="5" nillable="true" ma:displayName="SearchKeywords" ma:internalName="SearchKeywords" ma:readOnly="false">
      <xsd:simpleType>
        <xsd:restriction base="dms:Text">
          <xsd:maxLength value="255"/>
        </xsd:restriction>
      </xsd:simpleType>
    </xsd:element>
    <xsd:element name="GuidanceandPublications" ma:index="15" nillable="true" ma:displayName="GuidanceandPublications" ma:default="0" ma:internalName="GuidanceandPublications">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56fcc98-2c3a-4228-9302-7d2ee89fcaee" elementFormDefault="qualified">
    <xsd:import namespace="http://schemas.microsoft.com/office/2006/documentManagement/types"/>
    <xsd:import namespace="http://schemas.microsoft.com/office/infopath/2007/PartnerControls"/>
    <xsd:element name="GenTaxSQR" ma:index="6" nillable="true" ma:displayName="GenTaxSQR" ma:internalName="GenTaxSQ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uidanceandPublications xmlns="927ae2ac-7c75-4273-86ff-1cbd3fbb2041">false</GuidanceandPublications>
    <FormNumber xmlns="927ae2ac-7c75-4273-86ff-1cbd3fbb2041" xsi:nil="true"/>
    <SearchKeywords xmlns="927ae2ac-7c75-4273-86ff-1cbd3fbb2041" xsi:nil="true"/>
    <TaxYear xmlns="927ae2ac-7c75-4273-86ff-1cbd3fbb2041" xsi:nil="true"/>
    <GenTaxSQR xmlns="956fcc98-2c3a-4228-9302-7d2ee89fcaee" xsi:nil="true"/>
    <TaxType xmlns="927ae2ac-7c75-4273-86ff-1cbd3fbb2041"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A1AAD9D-381A-4915-9998-A8D8A1EF56A2}">
  <ds:schemaRefs>
    <ds:schemaRef ds:uri="http://schemas.microsoft.com/sharepoint/v3/contenttype/forms"/>
  </ds:schemaRefs>
</ds:datastoreItem>
</file>

<file path=customXml/itemProps2.xml><?xml version="1.0" encoding="utf-8"?>
<ds:datastoreItem xmlns:ds="http://schemas.openxmlformats.org/officeDocument/2006/customXml" ds:itemID="{8F935D81-C6C2-4DF3-B648-1A7221800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7ae2ac-7c75-4273-86ff-1cbd3fbb2041"/>
    <ds:schemaRef ds:uri="956fcc98-2c3a-4228-9302-7d2ee89fc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8A4CF7-DECF-47A2-B238-BEF4D7C662C1}">
  <ds:schemaRefs>
    <ds:schemaRef ds:uri="http://schemas.microsoft.com/office/2006/metadata/properties"/>
    <ds:schemaRef ds:uri="http://schemas.microsoft.com/office/infopath/2007/PartnerControls"/>
    <ds:schemaRef ds:uri="927ae2ac-7c75-4273-86ff-1cbd3fbb2041"/>
    <ds:schemaRef ds:uri="956fcc98-2c3a-4228-9302-7d2ee89fcae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Royalty</vt:lpstr>
      <vt:lpstr>Well Age Calculator</vt:lpstr>
      <vt:lpstr>Year to Year Adjustments</vt:lpstr>
      <vt:lpstr>2025 Decline Rates Vertical</vt:lpstr>
      <vt:lpstr>2025 Decline Rates Horizontal</vt:lpstr>
      <vt:lpstr>Reference</vt:lpstr>
      <vt:lpstr>County Number 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Irby, Matthew R</dc:creator>
  <cp:lastModifiedBy>O'Neal, Brigit D</cp:lastModifiedBy>
  <cp:lastPrinted>2023-02-01T13:21:51Z</cp:lastPrinted>
  <dcterms:created xsi:type="dcterms:W3CDTF">2023-01-27T15:05:57Z</dcterms:created>
  <dcterms:modified xsi:type="dcterms:W3CDTF">2025-02-25T20:30:13Z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0x0101000BDDF872A1182E48A25F3059A7BB6B94</vt:lpwstr>
  </property>
</Properties>
</file>