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E022366\Downloads\"/>
    </mc:Choice>
  </mc:AlternateContent>
  <xr:revisionPtr revIDLastSave="0" documentId="13_ncr:1_{8E254879-F0DA-4F03-AA24-F6121D37EB86}" xr6:coauthVersionLast="47" xr6:coauthVersionMax="47" xr10:uidLastSave="{00000000-0000-0000-0000-000000000000}"/>
  <bookViews>
    <workbookView xWindow="-120" yWindow="-120" windowWidth="20730" windowHeight="11160" activeTab="2" xr2:uid="{00000000-000D-0000-FFFF-FFFF00000000}"/>
  </bookViews>
  <sheets>
    <sheet name="Producer Instructions" sheetId="2" r:id="rId1"/>
    <sheet name="Example" sheetId="1" r:id="rId2"/>
    <sheet name="Producer - Horizontal"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3" l="1"/>
  <c r="C65" i="3" s="1"/>
  <c r="C64" i="3"/>
  <c r="B64" i="3"/>
  <c r="C31" i="3"/>
  <c r="E30" i="3"/>
  <c r="O30" i="3" s="1"/>
  <c r="O65" i="3" s="1"/>
  <c r="C30" i="3"/>
  <c r="B30" i="3"/>
  <c r="A30" i="3"/>
  <c r="E31" i="3" s="1"/>
  <c r="J29" i="3"/>
  <c r="J64" i="3" s="1"/>
  <c r="E29" i="3"/>
  <c r="E64" i="3" s="1"/>
  <c r="C29" i="3"/>
  <c r="B29" i="3"/>
  <c r="N15" i="3"/>
  <c r="I15" i="3"/>
  <c r="D15" i="3"/>
  <c r="N11" i="3"/>
  <c r="I11" i="3"/>
  <c r="D11" i="3"/>
  <c r="I64" i="3" l="1"/>
  <c r="K64" i="3" s="1"/>
  <c r="L64" i="3" s="1"/>
  <c r="D64" i="3"/>
  <c r="F64" i="3" s="1"/>
  <c r="G64" i="3" s="1"/>
  <c r="N64" i="3"/>
  <c r="N65" i="3" s="1"/>
  <c r="N16" i="3"/>
  <c r="N29" i="3" s="1"/>
  <c r="N30" i="3" s="1"/>
  <c r="E66" i="3"/>
  <c r="O31" i="3"/>
  <c r="O66" i="3" s="1"/>
  <c r="J31" i="3"/>
  <c r="J66" i="3" s="1"/>
  <c r="D16" i="3"/>
  <c r="D29" i="3" s="1"/>
  <c r="A31" i="3"/>
  <c r="O29" i="3"/>
  <c r="O64" i="3" s="1"/>
  <c r="I16" i="3"/>
  <c r="I29" i="3" s="1"/>
  <c r="J30" i="3"/>
  <c r="J65" i="3" s="1"/>
  <c r="E65" i="3"/>
  <c r="A66" i="3"/>
  <c r="B65" i="3"/>
  <c r="D65" i="3" l="1"/>
  <c r="F65" i="3" s="1"/>
  <c r="G65" i="3" s="1"/>
  <c r="P64" i="3"/>
  <c r="Q64" i="3" s="1"/>
  <c r="I65" i="3"/>
  <c r="K65" i="3" s="1"/>
  <c r="L65" i="3" s="1"/>
  <c r="N31" i="3"/>
  <c r="P30" i="3"/>
  <c r="K29" i="3"/>
  <c r="L29" i="3" s="1"/>
  <c r="I30" i="3"/>
  <c r="A32" i="3"/>
  <c r="E32" i="3"/>
  <c r="B31" i="3"/>
  <c r="D30" i="3"/>
  <c r="F29" i="3"/>
  <c r="G29" i="3" s="1"/>
  <c r="P65" i="3"/>
  <c r="P29" i="3"/>
  <c r="Q29" i="3" s="1"/>
  <c r="B66" i="3"/>
  <c r="A67" i="3"/>
  <c r="Q30" i="3" l="1"/>
  <c r="Q65" i="3"/>
  <c r="E67" i="3"/>
  <c r="O32" i="3"/>
  <c r="O67" i="3" s="1"/>
  <c r="J32" i="3"/>
  <c r="J67" i="3" s="1"/>
  <c r="I31" i="3"/>
  <c r="K30" i="3"/>
  <c r="L30" i="3" s="1"/>
  <c r="A33" i="3"/>
  <c r="E33" i="3"/>
  <c r="C32" i="3"/>
  <c r="N32" i="3" s="1"/>
  <c r="B32" i="3"/>
  <c r="A68" i="3"/>
  <c r="C67" i="3"/>
  <c r="B67" i="3"/>
  <c r="P31" i="3"/>
  <c r="D31" i="3"/>
  <c r="F30" i="3"/>
  <c r="G30" i="3" s="1"/>
  <c r="Q31" i="3" l="1"/>
  <c r="P32" i="3"/>
  <c r="Q32" i="3" s="1"/>
  <c r="E68" i="3"/>
  <c r="J33" i="3"/>
  <c r="J68" i="3" s="1"/>
  <c r="O33" i="3"/>
  <c r="O68" i="3" s="1"/>
  <c r="B33" i="3"/>
  <c r="A34" i="3"/>
  <c r="E34" i="3"/>
  <c r="C33" i="3"/>
  <c r="N33" i="3" s="1"/>
  <c r="C68" i="3"/>
  <c r="B68" i="3"/>
  <c r="A69" i="3"/>
  <c r="F31" i="3"/>
  <c r="G31" i="3" s="1"/>
  <c r="D32" i="3"/>
  <c r="I32" i="3"/>
  <c r="K31" i="3"/>
  <c r="L31" i="3" s="1"/>
  <c r="P33" i="3" l="1"/>
  <c r="Q33" i="3" s="1"/>
  <c r="I33" i="3"/>
  <c r="K32" i="3"/>
  <c r="L32" i="3" s="1"/>
  <c r="F32" i="3"/>
  <c r="G32" i="3" s="1"/>
  <c r="D33" i="3"/>
  <c r="B69" i="3"/>
  <c r="A70" i="3"/>
  <c r="C69" i="3"/>
  <c r="C34" i="3"/>
  <c r="N34" i="3" s="1"/>
  <c r="B34" i="3"/>
  <c r="A35" i="3"/>
  <c r="E35" i="3"/>
  <c r="E69" i="3"/>
  <c r="J34" i="3"/>
  <c r="J69" i="3" s="1"/>
  <c r="O34" i="3"/>
  <c r="O69" i="3" s="1"/>
  <c r="P34" i="3" l="1"/>
  <c r="Q34" i="3" s="1"/>
  <c r="E70" i="3"/>
  <c r="J35" i="3"/>
  <c r="J70" i="3" s="1"/>
  <c r="O35" i="3"/>
  <c r="O70" i="3" s="1"/>
  <c r="E36" i="3"/>
  <c r="C35" i="3"/>
  <c r="N35" i="3" s="1"/>
  <c r="B35" i="3"/>
  <c r="A36" i="3"/>
  <c r="F33" i="3"/>
  <c r="G33" i="3" s="1"/>
  <c r="D34" i="3"/>
  <c r="K33" i="3"/>
  <c r="L33" i="3" s="1"/>
  <c r="I34" i="3"/>
  <c r="C70" i="3"/>
  <c r="A71" i="3"/>
  <c r="B70" i="3"/>
  <c r="P35" i="3" l="1"/>
  <c r="Q35" i="3" s="1"/>
  <c r="O36" i="3"/>
  <c r="O71" i="3" s="1"/>
  <c r="E71" i="3"/>
  <c r="J36" i="3"/>
  <c r="J71" i="3" s="1"/>
  <c r="B71" i="3"/>
  <c r="A72" i="3"/>
  <c r="C71" i="3"/>
  <c r="K34" i="3"/>
  <c r="L34" i="3" s="1"/>
  <c r="I35" i="3"/>
  <c r="D35" i="3"/>
  <c r="F34" i="3"/>
  <c r="G34" i="3" s="1"/>
  <c r="E37" i="3"/>
  <c r="C36" i="3"/>
  <c r="N36" i="3" s="1"/>
  <c r="B36" i="3"/>
  <c r="A37" i="3"/>
  <c r="P36" i="3" l="1"/>
  <c r="Q36" i="3" s="1"/>
  <c r="C72" i="3"/>
  <c r="B72" i="3"/>
  <c r="A73" i="3"/>
  <c r="E72" i="3"/>
  <c r="O37" i="3"/>
  <c r="O72" i="3" s="1"/>
  <c r="J37" i="3"/>
  <c r="J72" i="3" s="1"/>
  <c r="D36" i="3"/>
  <c r="F35" i="3"/>
  <c r="G35" i="3" s="1"/>
  <c r="E38" i="3"/>
  <c r="C37" i="3"/>
  <c r="N37" i="3" s="1"/>
  <c r="B37" i="3"/>
  <c r="A38" i="3"/>
  <c r="K35" i="3"/>
  <c r="L35" i="3" s="1"/>
  <c r="I36" i="3"/>
  <c r="P37" i="3" l="1"/>
  <c r="Q37" i="3" s="1"/>
  <c r="C73" i="3"/>
  <c r="B73" i="3"/>
  <c r="A74" i="3"/>
  <c r="O38" i="3"/>
  <c r="O73" i="3" s="1"/>
  <c r="E73" i="3"/>
  <c r="J38" i="3"/>
  <c r="J73" i="3" s="1"/>
  <c r="E39" i="3"/>
  <c r="C38" i="3"/>
  <c r="N38" i="3" s="1"/>
  <c r="B38" i="3"/>
  <c r="A39" i="3"/>
  <c r="K36" i="3"/>
  <c r="L36" i="3" s="1"/>
  <c r="I37" i="3"/>
  <c r="D37" i="3"/>
  <c r="F36" i="3"/>
  <c r="G36" i="3" s="1"/>
  <c r="P38" i="3" l="1"/>
  <c r="Q38" i="3" s="1"/>
  <c r="C74" i="3"/>
  <c r="B74" i="3"/>
  <c r="A75" i="3"/>
  <c r="A40" i="3"/>
  <c r="E40" i="3"/>
  <c r="C39" i="3"/>
  <c r="N39" i="3" s="1"/>
  <c r="B39" i="3"/>
  <c r="K37" i="3"/>
  <c r="L37" i="3" s="1"/>
  <c r="I38" i="3"/>
  <c r="E74" i="3"/>
  <c r="O39" i="3"/>
  <c r="O74" i="3" s="1"/>
  <c r="J39" i="3"/>
  <c r="J74" i="3" s="1"/>
  <c r="F37" i="3"/>
  <c r="G37" i="3" s="1"/>
  <c r="D38" i="3"/>
  <c r="P39" i="3" l="1"/>
  <c r="Q39" i="3" s="1"/>
  <c r="A41" i="3"/>
  <c r="E41" i="3"/>
  <c r="C40" i="3"/>
  <c r="N40" i="3" s="1"/>
  <c r="B40" i="3"/>
  <c r="A76" i="3"/>
  <c r="C75" i="3"/>
  <c r="B75" i="3"/>
  <c r="E75" i="3"/>
  <c r="J40" i="3"/>
  <c r="J75" i="3" s="1"/>
  <c r="O40" i="3"/>
  <c r="O75" i="3" s="1"/>
  <c r="I39" i="3"/>
  <c r="K38" i="3"/>
  <c r="L38" i="3" s="1"/>
  <c r="F38" i="3"/>
  <c r="G38" i="3" s="1"/>
  <c r="D39" i="3"/>
  <c r="P40" i="3" l="1"/>
  <c r="Q40" i="3" s="1"/>
  <c r="E76" i="3"/>
  <c r="J41" i="3"/>
  <c r="J76" i="3" s="1"/>
  <c r="O41" i="3"/>
  <c r="O76" i="3" s="1"/>
  <c r="B41" i="3"/>
  <c r="A42" i="3"/>
  <c r="E42" i="3"/>
  <c r="C41" i="3"/>
  <c r="N41" i="3" s="1"/>
  <c r="I40" i="3"/>
  <c r="K39" i="3"/>
  <c r="L39" i="3" s="1"/>
  <c r="F39" i="3"/>
  <c r="G39" i="3" s="1"/>
  <c r="D40" i="3"/>
  <c r="C76" i="3"/>
  <c r="B76" i="3"/>
  <c r="A77" i="3"/>
  <c r="P41" i="3" l="1"/>
  <c r="Q41" i="3" s="1"/>
  <c r="C42" i="3"/>
  <c r="N42" i="3" s="1"/>
  <c r="B42" i="3"/>
  <c r="A43" i="3"/>
  <c r="E43" i="3"/>
  <c r="I41" i="3"/>
  <c r="K40" i="3"/>
  <c r="L40" i="3" s="1"/>
  <c r="F40" i="3"/>
  <c r="G40" i="3" s="1"/>
  <c r="D41" i="3"/>
  <c r="B77" i="3"/>
  <c r="A78" i="3"/>
  <c r="C77" i="3"/>
  <c r="E77" i="3"/>
  <c r="J42" i="3"/>
  <c r="J77" i="3" s="1"/>
  <c r="O42" i="3"/>
  <c r="O77" i="3" s="1"/>
  <c r="P42" i="3" l="1"/>
  <c r="Q42" i="3" s="1"/>
  <c r="E44" i="3"/>
  <c r="C43" i="3"/>
  <c r="N43" i="3" s="1"/>
  <c r="B43" i="3"/>
  <c r="A44" i="3"/>
  <c r="C78" i="3"/>
  <c r="A79" i="3"/>
  <c r="B78" i="3"/>
  <c r="F41" i="3"/>
  <c r="G41" i="3" s="1"/>
  <c r="D42" i="3"/>
  <c r="K41" i="3"/>
  <c r="L41" i="3" s="1"/>
  <c r="I42" i="3"/>
  <c r="E78" i="3"/>
  <c r="J43" i="3"/>
  <c r="J78" i="3" s="1"/>
  <c r="O43" i="3"/>
  <c r="O78" i="3" s="1"/>
  <c r="P43" i="3" l="1"/>
  <c r="Q43" i="3" s="1"/>
  <c r="O44" i="3"/>
  <c r="O79" i="3" s="1"/>
  <c r="J44" i="3"/>
  <c r="J79" i="3" s="1"/>
  <c r="E79" i="3"/>
  <c r="B79" i="3"/>
  <c r="A80" i="3"/>
  <c r="C79" i="3"/>
  <c r="D43" i="3"/>
  <c r="F42" i="3"/>
  <c r="G42" i="3" s="1"/>
  <c r="B44" i="3"/>
  <c r="C44" i="3"/>
  <c r="N44" i="3" s="1"/>
  <c r="E45" i="3"/>
  <c r="A45" i="3"/>
  <c r="K42" i="3"/>
  <c r="L42" i="3" s="1"/>
  <c r="I43" i="3"/>
  <c r="P44" i="3" l="1"/>
  <c r="Q44" i="3" s="1"/>
  <c r="C45" i="3"/>
  <c r="N45" i="3" s="1"/>
  <c r="E46" i="3"/>
  <c r="A46" i="3"/>
  <c r="B45" i="3"/>
  <c r="E80" i="3"/>
  <c r="J45" i="3"/>
  <c r="J80" i="3" s="1"/>
  <c r="O45" i="3"/>
  <c r="O80" i="3" s="1"/>
  <c r="D44" i="3"/>
  <c r="F43" i="3"/>
  <c r="G43" i="3" s="1"/>
  <c r="K43" i="3"/>
  <c r="L43" i="3" s="1"/>
  <c r="I44" i="3"/>
  <c r="C80" i="3"/>
  <c r="B80" i="3"/>
  <c r="A81" i="3"/>
  <c r="P45" i="3" l="1"/>
  <c r="Q45" i="3" s="1"/>
  <c r="K44" i="3"/>
  <c r="L44" i="3" s="1"/>
  <c r="I45" i="3"/>
  <c r="E47" i="3"/>
  <c r="A47" i="3"/>
  <c r="C46" i="3"/>
  <c r="N46" i="3" s="1"/>
  <c r="B46" i="3"/>
  <c r="O46" i="3"/>
  <c r="O81" i="3" s="1"/>
  <c r="J46" i="3"/>
  <c r="J81" i="3" s="1"/>
  <c r="E81" i="3"/>
  <c r="F44" i="3"/>
  <c r="G44" i="3" s="1"/>
  <c r="D45" i="3"/>
  <c r="C81" i="3"/>
  <c r="B81" i="3"/>
  <c r="A82" i="3"/>
  <c r="A48" i="3" l="1"/>
  <c r="E48" i="3"/>
  <c r="C47" i="3"/>
  <c r="N47" i="3" s="1"/>
  <c r="B47" i="3"/>
  <c r="I46" i="3"/>
  <c r="K45" i="3"/>
  <c r="L45" i="3" s="1"/>
  <c r="E82" i="3"/>
  <c r="O47" i="3"/>
  <c r="O82" i="3" s="1"/>
  <c r="J47" i="3"/>
  <c r="J82" i="3" s="1"/>
  <c r="C82" i="3"/>
  <c r="B82" i="3"/>
  <c r="A83" i="3"/>
  <c r="D46" i="3"/>
  <c r="F45" i="3"/>
  <c r="G45" i="3" s="1"/>
  <c r="P46" i="3"/>
  <c r="Q46" i="3" s="1"/>
  <c r="P47" i="3" l="1"/>
  <c r="Q47" i="3" s="1"/>
  <c r="I47" i="3"/>
  <c r="K46" i="3"/>
  <c r="L46" i="3" s="1"/>
  <c r="D47" i="3"/>
  <c r="F46" i="3"/>
  <c r="G46" i="3" s="1"/>
  <c r="A84" i="3"/>
  <c r="C83" i="3"/>
  <c r="B83" i="3"/>
  <c r="E83" i="3"/>
  <c r="J48" i="3"/>
  <c r="J83" i="3" s="1"/>
  <c r="O48" i="3"/>
  <c r="O83" i="3" s="1"/>
  <c r="A49" i="3"/>
  <c r="E49" i="3"/>
  <c r="C48" i="3"/>
  <c r="N48" i="3" s="1"/>
  <c r="B48" i="3"/>
  <c r="P48" i="3" l="1"/>
  <c r="Q48" i="3" s="1"/>
  <c r="D48" i="3"/>
  <c r="F47" i="3"/>
  <c r="G47" i="3" s="1"/>
  <c r="I48" i="3"/>
  <c r="K47" i="3"/>
  <c r="L47" i="3" s="1"/>
  <c r="B49" i="3"/>
  <c r="E50" i="3"/>
  <c r="A50" i="3"/>
  <c r="C49" i="3"/>
  <c r="N49" i="3" s="1"/>
  <c r="E84" i="3"/>
  <c r="J49" i="3"/>
  <c r="J84" i="3" s="1"/>
  <c r="O49" i="3"/>
  <c r="O84" i="3" s="1"/>
  <c r="C84" i="3"/>
  <c r="A85" i="3"/>
  <c r="B84" i="3"/>
  <c r="P49" i="3" l="1"/>
  <c r="Q49" i="3" s="1"/>
  <c r="F48" i="3"/>
  <c r="G48" i="3" s="1"/>
  <c r="D49" i="3"/>
  <c r="K48" i="3"/>
  <c r="L48" i="3" s="1"/>
  <c r="I49" i="3"/>
  <c r="E85" i="3"/>
  <c r="O50" i="3"/>
  <c r="O85" i="3" s="1"/>
  <c r="J50" i="3"/>
  <c r="J85" i="3" s="1"/>
  <c r="C50" i="3"/>
  <c r="N50" i="3" s="1"/>
  <c r="B50" i="3"/>
  <c r="A51" i="3"/>
  <c r="E51" i="3"/>
  <c r="B85" i="3"/>
  <c r="A86" i="3"/>
  <c r="C85" i="3"/>
  <c r="P50" i="3" l="1"/>
  <c r="Q50" i="3" s="1"/>
  <c r="E86" i="3"/>
  <c r="J51" i="3"/>
  <c r="J86" i="3" s="1"/>
  <c r="O51" i="3"/>
  <c r="O86" i="3" s="1"/>
  <c r="K49" i="3"/>
  <c r="L49" i="3" s="1"/>
  <c r="I50" i="3"/>
  <c r="E52" i="3"/>
  <c r="C51" i="3"/>
  <c r="N51" i="3" s="1"/>
  <c r="B51" i="3"/>
  <c r="A52" i="3"/>
  <c r="F49" i="3"/>
  <c r="G49" i="3" s="1"/>
  <c r="D50" i="3"/>
  <c r="C86" i="3"/>
  <c r="A87" i="3"/>
  <c r="B86" i="3"/>
  <c r="P51" i="3" l="1"/>
  <c r="Q51" i="3" s="1"/>
  <c r="B87" i="3"/>
  <c r="A88" i="3"/>
  <c r="C87" i="3"/>
  <c r="F50" i="3"/>
  <c r="G50" i="3" s="1"/>
  <c r="D51" i="3"/>
  <c r="O52" i="3"/>
  <c r="O87" i="3" s="1"/>
  <c r="E87" i="3"/>
  <c r="J52" i="3"/>
  <c r="J87" i="3" s="1"/>
  <c r="A53" i="3"/>
  <c r="E53" i="3"/>
  <c r="B52" i="3"/>
  <c r="C52" i="3"/>
  <c r="N52" i="3" s="1"/>
  <c r="K50" i="3"/>
  <c r="L50" i="3" s="1"/>
  <c r="I51" i="3"/>
  <c r="P52" i="3" l="1"/>
  <c r="Q52" i="3" s="1"/>
  <c r="C53" i="3"/>
  <c r="N53" i="3" s="1"/>
  <c r="E54" i="3"/>
  <c r="B53" i="3"/>
  <c r="A54" i="3"/>
  <c r="C88" i="3"/>
  <c r="B88" i="3"/>
  <c r="A89" i="3"/>
  <c r="E88" i="3"/>
  <c r="J53" i="3"/>
  <c r="J88" i="3" s="1"/>
  <c r="O53" i="3"/>
  <c r="O88" i="3" s="1"/>
  <c r="I52" i="3"/>
  <c r="K51" i="3"/>
  <c r="L51" i="3" s="1"/>
  <c r="D52" i="3"/>
  <c r="F51" i="3"/>
  <c r="G51" i="3" s="1"/>
  <c r="P53" i="3" l="1"/>
  <c r="Q53" i="3" s="1"/>
  <c r="B54" i="3"/>
  <c r="E55" i="3"/>
  <c r="C54" i="3"/>
  <c r="N54" i="3" s="1"/>
  <c r="A55" i="3"/>
  <c r="K52" i="3"/>
  <c r="L52" i="3" s="1"/>
  <c r="I53" i="3"/>
  <c r="C89" i="3"/>
  <c r="B89" i="3"/>
  <c r="A90" i="3"/>
  <c r="J54" i="3"/>
  <c r="J89" i="3" s="1"/>
  <c r="E89" i="3"/>
  <c r="O54" i="3"/>
  <c r="O89" i="3" s="1"/>
  <c r="F52" i="3"/>
  <c r="G52" i="3" s="1"/>
  <c r="D53" i="3"/>
  <c r="P54" i="3" l="1"/>
  <c r="Q54" i="3" s="1"/>
  <c r="E90" i="3"/>
  <c r="O55" i="3"/>
  <c r="O90" i="3" s="1"/>
  <c r="J55" i="3"/>
  <c r="J90" i="3" s="1"/>
  <c r="I54" i="3"/>
  <c r="K53" i="3"/>
  <c r="L53" i="3" s="1"/>
  <c r="C55" i="3"/>
  <c r="N55" i="3" s="1"/>
  <c r="A56" i="3"/>
  <c r="E56" i="3"/>
  <c r="B55" i="3"/>
  <c r="C90" i="3"/>
  <c r="B90" i="3"/>
  <c r="A91" i="3"/>
  <c r="F53" i="3"/>
  <c r="G53" i="3" s="1"/>
  <c r="D54" i="3"/>
  <c r="P55" i="3" l="1"/>
  <c r="Q55" i="3" s="1"/>
  <c r="E91" i="3"/>
  <c r="J56" i="3"/>
  <c r="J91" i="3" s="1"/>
  <c r="O56" i="3"/>
  <c r="O91" i="3" s="1"/>
  <c r="A92" i="3"/>
  <c r="C91" i="3"/>
  <c r="B91" i="3"/>
  <c r="E57" i="3"/>
  <c r="A57" i="3"/>
  <c r="C56" i="3"/>
  <c r="N56" i="3" s="1"/>
  <c r="B56" i="3"/>
  <c r="F54" i="3"/>
  <c r="G54" i="3" s="1"/>
  <c r="D55" i="3"/>
  <c r="K54" i="3"/>
  <c r="L54" i="3" s="1"/>
  <c r="I55" i="3"/>
  <c r="P56" i="3" l="1"/>
  <c r="Q56" i="3" s="1"/>
  <c r="Q59" i="3" s="1"/>
  <c r="B57" i="3"/>
  <c r="A58" i="3"/>
  <c r="C57" i="3"/>
  <c r="C66" i="3" s="1"/>
  <c r="E58" i="3"/>
  <c r="I56" i="3"/>
  <c r="K55" i="3"/>
  <c r="L55" i="3" s="1"/>
  <c r="O57" i="3"/>
  <c r="O92" i="3" s="1"/>
  <c r="E92" i="3"/>
  <c r="J57" i="3"/>
  <c r="J92" i="3" s="1"/>
  <c r="D56" i="3"/>
  <c r="F55" i="3"/>
  <c r="G55" i="3" s="1"/>
  <c r="C92" i="3"/>
  <c r="A93" i="3"/>
  <c r="B92" i="3"/>
  <c r="E93" i="3" l="1"/>
  <c r="J58" i="3"/>
  <c r="J93" i="3" s="1"/>
  <c r="O58" i="3"/>
  <c r="O93" i="3" s="1"/>
  <c r="I66" i="3"/>
  <c r="D66" i="3"/>
  <c r="N66" i="3"/>
  <c r="C58" i="3"/>
  <c r="B58" i="3"/>
  <c r="B93" i="3"/>
  <c r="C93" i="3"/>
  <c r="N57" i="3"/>
  <c r="I57" i="3"/>
  <c r="K56" i="3"/>
  <c r="L56" i="3" s="1"/>
  <c r="L59" i="3" s="1"/>
  <c r="F56" i="3"/>
  <c r="G56" i="3" s="1"/>
  <c r="G59" i="3" s="1"/>
  <c r="D57" i="3"/>
  <c r="K57" i="3" l="1"/>
  <c r="L57" i="3" s="1"/>
  <c r="I58" i="3"/>
  <c r="K58" i="3" s="1"/>
  <c r="D67" i="3"/>
  <c r="F66" i="3"/>
  <c r="G66" i="3" s="1"/>
  <c r="N67" i="3"/>
  <c r="P66" i="3"/>
  <c r="Q66" i="3" s="1"/>
  <c r="I67" i="3"/>
  <c r="K66" i="3"/>
  <c r="L66" i="3" s="1"/>
  <c r="P57" i="3"/>
  <c r="Q57" i="3" s="1"/>
  <c r="N58" i="3"/>
  <c r="P58" i="3" s="1"/>
  <c r="D58" i="3"/>
  <c r="F58" i="3" s="1"/>
  <c r="F57" i="3"/>
  <c r="G57" i="3" s="1"/>
  <c r="G58" i="3" l="1"/>
  <c r="L58" i="3"/>
  <c r="P67" i="3"/>
  <c r="Q67" i="3" s="1"/>
  <c r="N68" i="3"/>
  <c r="K67" i="3"/>
  <c r="L67" i="3" s="1"/>
  <c r="I68" i="3"/>
  <c r="F67" i="3"/>
  <c r="G67" i="3" s="1"/>
  <c r="D68" i="3"/>
  <c r="Q58" i="3"/>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B29" i="1"/>
  <c r="A65" i="1"/>
  <c r="B64" i="1"/>
  <c r="B31" i="1"/>
  <c r="A30" i="1"/>
  <c r="A31" i="1" s="1"/>
  <c r="M15" i="1"/>
  <c r="H15" i="1"/>
  <c r="C15" i="1"/>
  <c r="C16" i="1" s="1"/>
  <c r="M11" i="1"/>
  <c r="H11" i="1"/>
  <c r="C11" i="1"/>
  <c r="F68" i="3" l="1"/>
  <c r="G68" i="3" s="1"/>
  <c r="D69" i="3"/>
  <c r="I69" i="3"/>
  <c r="K68" i="3"/>
  <c r="L68" i="3" s="1"/>
  <c r="P68" i="3"/>
  <c r="Q68" i="3" s="1"/>
  <c r="N69" i="3"/>
  <c r="M16" i="1"/>
  <c r="M29" i="1" s="1"/>
  <c r="O29" i="1" s="1"/>
  <c r="H16" i="1"/>
  <c r="H29" i="1" s="1"/>
  <c r="J29" i="1" s="1"/>
  <c r="B65" i="1"/>
  <c r="M64" i="1"/>
  <c r="C64" i="1"/>
  <c r="E64" i="1" s="1"/>
  <c r="F64" i="1" s="1"/>
  <c r="H64" i="1"/>
  <c r="A32" i="1"/>
  <c r="B30" i="1"/>
  <c r="C29" i="1"/>
  <c r="A66" i="1"/>
  <c r="F69" i="3" l="1"/>
  <c r="G69" i="3" s="1"/>
  <c r="D70" i="3"/>
  <c r="K69" i="3"/>
  <c r="L69" i="3" s="1"/>
  <c r="I70" i="3"/>
  <c r="C3" i="3"/>
  <c r="P69" i="3"/>
  <c r="Q69" i="3" s="1"/>
  <c r="N70" i="3"/>
  <c r="M30" i="1"/>
  <c r="O30" i="1" s="1"/>
  <c r="H30" i="1"/>
  <c r="J30" i="1" s="1"/>
  <c r="P29" i="1"/>
  <c r="A67" i="1"/>
  <c r="K29" i="1"/>
  <c r="A33" i="1"/>
  <c r="B32" i="1"/>
  <c r="I71" i="3" l="1"/>
  <c r="K70" i="3"/>
  <c r="L70" i="3" s="1"/>
  <c r="D71" i="3"/>
  <c r="F70" i="3"/>
  <c r="G70" i="3" s="1"/>
  <c r="N71" i="3"/>
  <c r="P70" i="3"/>
  <c r="Q70" i="3" s="1"/>
  <c r="P30" i="1"/>
  <c r="M31" i="1"/>
  <c r="M32" i="1" s="1"/>
  <c r="H31" i="1"/>
  <c r="H32" i="1" s="1"/>
  <c r="K30" i="1"/>
  <c r="B67" i="1"/>
  <c r="A68" i="1"/>
  <c r="A34" i="1"/>
  <c r="B33" i="1"/>
  <c r="P71" i="3" l="1"/>
  <c r="Q71" i="3" s="1"/>
  <c r="N72" i="3"/>
  <c r="F71" i="3"/>
  <c r="G71" i="3" s="1"/>
  <c r="D72" i="3"/>
  <c r="K71" i="3"/>
  <c r="L71" i="3" s="1"/>
  <c r="I72" i="3"/>
  <c r="O31" i="1"/>
  <c r="P31" i="1" s="1"/>
  <c r="J31" i="1"/>
  <c r="K31" i="1" s="1"/>
  <c r="B34" i="1"/>
  <c r="A35" i="1"/>
  <c r="A69" i="1"/>
  <c r="B68" i="1"/>
  <c r="M33" i="1"/>
  <c r="O32" i="1"/>
  <c r="J32" i="1"/>
  <c r="H33" i="1"/>
  <c r="D73" i="3" l="1"/>
  <c r="F72" i="3"/>
  <c r="G72" i="3" s="1"/>
  <c r="N73" i="3"/>
  <c r="P72" i="3"/>
  <c r="Q72" i="3" s="1"/>
  <c r="K72" i="3"/>
  <c r="L72" i="3" s="1"/>
  <c r="I73" i="3"/>
  <c r="K32" i="1"/>
  <c r="P32" i="1"/>
  <c r="B69" i="1"/>
  <c r="A70" i="1"/>
  <c r="B35" i="1"/>
  <c r="A36" i="1"/>
  <c r="H34" i="1"/>
  <c r="J33" i="1"/>
  <c r="O33" i="1"/>
  <c r="M34" i="1"/>
  <c r="P73" i="3" l="1"/>
  <c r="Q73" i="3" s="1"/>
  <c r="N74" i="3"/>
  <c r="F73" i="3"/>
  <c r="G73" i="3" s="1"/>
  <c r="D74" i="3"/>
  <c r="K73" i="3"/>
  <c r="L73" i="3" s="1"/>
  <c r="I74" i="3"/>
  <c r="K33" i="1"/>
  <c r="B70" i="1"/>
  <c r="A71" i="1"/>
  <c r="B36" i="1"/>
  <c r="A37" i="1"/>
  <c r="P33" i="1"/>
  <c r="J34" i="1"/>
  <c r="H35" i="1"/>
  <c r="M35" i="1"/>
  <c r="O34" i="1"/>
  <c r="N75" i="3" l="1"/>
  <c r="P74" i="3"/>
  <c r="Q74" i="3" s="1"/>
  <c r="D75" i="3"/>
  <c r="F74" i="3"/>
  <c r="G74" i="3" s="1"/>
  <c r="I75" i="3"/>
  <c r="K74" i="3"/>
  <c r="L74" i="3" s="1"/>
  <c r="K34" i="1"/>
  <c r="P34" i="1"/>
  <c r="B71" i="1"/>
  <c r="A72" i="1"/>
  <c r="B37" i="1"/>
  <c r="A38" i="1"/>
  <c r="M36" i="1"/>
  <c r="O35" i="1"/>
  <c r="H36" i="1"/>
  <c r="J35" i="1"/>
  <c r="F75" i="3" l="1"/>
  <c r="G75" i="3" s="1"/>
  <c r="D76" i="3"/>
  <c r="K75" i="3"/>
  <c r="L75" i="3" s="1"/>
  <c r="I76" i="3"/>
  <c r="P75" i="3"/>
  <c r="Q75" i="3" s="1"/>
  <c r="N76" i="3"/>
  <c r="P35" i="1"/>
  <c r="A39" i="1"/>
  <c r="B38" i="1"/>
  <c r="A73" i="1"/>
  <c r="B72" i="1"/>
  <c r="K35" i="1"/>
  <c r="O36" i="1"/>
  <c r="M37" i="1"/>
  <c r="H37" i="1"/>
  <c r="J36" i="1"/>
  <c r="I77" i="3" l="1"/>
  <c r="K76" i="3"/>
  <c r="L76" i="3" s="1"/>
  <c r="F76" i="3"/>
  <c r="D77" i="3"/>
  <c r="P76" i="3"/>
  <c r="Q76" i="3" s="1"/>
  <c r="N77" i="3"/>
  <c r="G76" i="3"/>
  <c r="K36" i="1"/>
  <c r="P36" i="1"/>
  <c r="A74" i="1"/>
  <c r="B73" i="1"/>
  <c r="A40" i="1"/>
  <c r="B39" i="1"/>
  <c r="J37" i="1"/>
  <c r="H38" i="1"/>
  <c r="M38" i="1"/>
  <c r="O37" i="1"/>
  <c r="F77" i="3" l="1"/>
  <c r="G77" i="3" s="1"/>
  <c r="D78" i="3"/>
  <c r="P77" i="3"/>
  <c r="Q77" i="3" s="1"/>
  <c r="N78" i="3"/>
  <c r="K77" i="3"/>
  <c r="L77" i="3" s="1"/>
  <c r="I78" i="3"/>
  <c r="K37" i="1"/>
  <c r="P37" i="1"/>
  <c r="A41" i="1"/>
  <c r="B40" i="1"/>
  <c r="B74" i="1"/>
  <c r="A75" i="1"/>
  <c r="H39" i="1"/>
  <c r="J38" i="1"/>
  <c r="O38" i="1"/>
  <c r="M39" i="1"/>
  <c r="I79" i="3" l="1"/>
  <c r="K78" i="3"/>
  <c r="L78" i="3" s="1"/>
  <c r="N79" i="3"/>
  <c r="P78" i="3"/>
  <c r="Q78" i="3" s="1"/>
  <c r="D79" i="3"/>
  <c r="F78" i="3"/>
  <c r="G78" i="3" s="1"/>
  <c r="K38" i="1"/>
  <c r="P38" i="1"/>
  <c r="B75" i="1"/>
  <c r="A76" i="1"/>
  <c r="A42" i="1"/>
  <c r="B41" i="1"/>
  <c r="M40" i="1"/>
  <c r="O39" i="1"/>
  <c r="H40" i="1"/>
  <c r="J39" i="1"/>
  <c r="P79" i="3" l="1"/>
  <c r="Q79" i="3" s="1"/>
  <c r="N80" i="3"/>
  <c r="F79" i="3"/>
  <c r="G79" i="3" s="1"/>
  <c r="D80" i="3"/>
  <c r="K79" i="3"/>
  <c r="L79" i="3" s="1"/>
  <c r="I80" i="3"/>
  <c r="K39" i="1"/>
  <c r="P39" i="1"/>
  <c r="B42" i="1"/>
  <c r="A43" i="1"/>
  <c r="A77" i="1"/>
  <c r="B76" i="1"/>
  <c r="J40" i="1"/>
  <c r="H41" i="1"/>
  <c r="M41" i="1"/>
  <c r="O40" i="1"/>
  <c r="N81" i="3" l="1"/>
  <c r="P80" i="3"/>
  <c r="Q80" i="3" s="1"/>
  <c r="K80" i="3"/>
  <c r="L80" i="3" s="1"/>
  <c r="I81" i="3"/>
  <c r="D81" i="3"/>
  <c r="F80" i="3"/>
  <c r="G80" i="3" s="1"/>
  <c r="K40" i="1"/>
  <c r="P40" i="1"/>
  <c r="A78" i="1"/>
  <c r="B77" i="1"/>
  <c r="B43" i="1"/>
  <c r="A44" i="1"/>
  <c r="O41" i="1"/>
  <c r="M42" i="1"/>
  <c r="H42" i="1"/>
  <c r="J41" i="1"/>
  <c r="K81" i="3" l="1"/>
  <c r="L81" i="3" s="1"/>
  <c r="I82" i="3"/>
  <c r="F81" i="3"/>
  <c r="G81" i="3" s="1"/>
  <c r="D82" i="3"/>
  <c r="P81" i="3"/>
  <c r="Q81" i="3" s="1"/>
  <c r="N82" i="3"/>
  <c r="K41" i="1"/>
  <c r="P41" i="1"/>
  <c r="A45" i="1"/>
  <c r="B44" i="1"/>
  <c r="B78" i="1"/>
  <c r="A79" i="1"/>
  <c r="J42" i="1"/>
  <c r="H43" i="1"/>
  <c r="M43" i="1"/>
  <c r="O42" i="1"/>
  <c r="N83" i="3" l="1"/>
  <c r="P82" i="3"/>
  <c r="Q82" i="3" s="1"/>
  <c r="I83" i="3"/>
  <c r="K82" i="3"/>
  <c r="L82" i="3" s="1"/>
  <c r="D83" i="3"/>
  <c r="F82" i="3"/>
  <c r="G82" i="3" s="1"/>
  <c r="K42" i="1"/>
  <c r="P42" i="1"/>
  <c r="B79" i="1"/>
  <c r="A80" i="1"/>
  <c r="A46" i="1"/>
  <c r="B45" i="1"/>
  <c r="M44" i="1"/>
  <c r="O43" i="1"/>
  <c r="J43" i="1"/>
  <c r="H44" i="1"/>
  <c r="F83" i="3" l="1"/>
  <c r="G83" i="3" s="1"/>
  <c r="D84" i="3"/>
  <c r="K83" i="3"/>
  <c r="L83" i="3" s="1"/>
  <c r="I84" i="3"/>
  <c r="P83" i="3"/>
  <c r="Q83" i="3" s="1"/>
  <c r="N84" i="3"/>
  <c r="K43" i="1"/>
  <c r="P43" i="1"/>
  <c r="A47" i="1"/>
  <c r="B46" i="1"/>
  <c r="A81" i="1"/>
  <c r="B80" i="1"/>
  <c r="H45" i="1"/>
  <c r="J44" i="1"/>
  <c r="O44" i="1"/>
  <c r="M45" i="1"/>
  <c r="F84" i="3" l="1"/>
  <c r="G84" i="3" s="1"/>
  <c r="D85" i="3"/>
  <c r="I85" i="3"/>
  <c r="K84" i="3"/>
  <c r="L84" i="3" s="1"/>
  <c r="P84" i="3"/>
  <c r="Q84" i="3" s="1"/>
  <c r="N85" i="3"/>
  <c r="K44" i="1"/>
  <c r="P44" i="1"/>
  <c r="A82" i="1"/>
  <c r="B81" i="1"/>
  <c r="A48" i="1"/>
  <c r="B47" i="1"/>
  <c r="J45" i="1"/>
  <c r="H46" i="1"/>
  <c r="M46" i="1"/>
  <c r="O45" i="1"/>
  <c r="F85" i="3" l="1"/>
  <c r="G85" i="3" s="1"/>
  <c r="D86" i="3"/>
  <c r="K85" i="3"/>
  <c r="L85" i="3" s="1"/>
  <c r="I86" i="3"/>
  <c r="P85" i="3"/>
  <c r="Q85" i="3" s="1"/>
  <c r="N86" i="3"/>
  <c r="K45" i="1"/>
  <c r="P45" i="1"/>
  <c r="A49" i="1"/>
  <c r="B48" i="1"/>
  <c r="B82" i="1"/>
  <c r="A83" i="1"/>
  <c r="O46" i="1"/>
  <c r="M47" i="1"/>
  <c r="H47" i="1"/>
  <c r="J46" i="1"/>
  <c r="I87" i="3" l="1"/>
  <c r="K86" i="3"/>
  <c r="L86" i="3" s="1"/>
  <c r="D87" i="3"/>
  <c r="F86" i="3"/>
  <c r="G86" i="3" s="1"/>
  <c r="N87" i="3"/>
  <c r="P86" i="3"/>
  <c r="Q86" i="3" s="1"/>
  <c r="K46" i="1"/>
  <c r="P46" i="1"/>
  <c r="B83" i="1"/>
  <c r="A84" i="1"/>
  <c r="A50" i="1"/>
  <c r="B49" i="1"/>
  <c r="H48" i="1"/>
  <c r="J47" i="1"/>
  <c r="O47" i="1"/>
  <c r="M48" i="1"/>
  <c r="F87" i="3" l="1"/>
  <c r="G87" i="3" s="1"/>
  <c r="D88" i="3"/>
  <c r="P87" i="3"/>
  <c r="Q87" i="3" s="1"/>
  <c r="N88" i="3"/>
  <c r="K87" i="3"/>
  <c r="L87" i="3" s="1"/>
  <c r="I88" i="3"/>
  <c r="K47" i="1"/>
  <c r="P47" i="1"/>
  <c r="B50" i="1"/>
  <c r="A51" i="1"/>
  <c r="A85" i="1"/>
  <c r="B84" i="1"/>
  <c r="J48" i="1"/>
  <c r="H49" i="1"/>
  <c r="M49" i="1"/>
  <c r="O48" i="1"/>
  <c r="N89" i="3" l="1"/>
  <c r="P88" i="3"/>
  <c r="K88" i="3"/>
  <c r="L88" i="3" s="1"/>
  <c r="I89" i="3"/>
  <c r="D89" i="3"/>
  <c r="F88" i="3"/>
  <c r="G88" i="3" s="1"/>
  <c r="Q88" i="3"/>
  <c r="K48" i="1"/>
  <c r="P48" i="1"/>
  <c r="A86" i="1"/>
  <c r="B85" i="1"/>
  <c r="B51" i="1"/>
  <c r="A52" i="1"/>
  <c r="O49" i="1"/>
  <c r="M50" i="1"/>
  <c r="H50" i="1"/>
  <c r="J49" i="1"/>
  <c r="F89" i="3" l="1"/>
  <c r="G89" i="3" s="1"/>
  <c r="D90" i="3"/>
  <c r="K89" i="3"/>
  <c r="L89" i="3" s="1"/>
  <c r="I90" i="3"/>
  <c r="P89" i="3"/>
  <c r="Q89" i="3" s="1"/>
  <c r="N90" i="3"/>
  <c r="K49" i="1"/>
  <c r="P49" i="1"/>
  <c r="B86" i="1"/>
  <c r="A87" i="1"/>
  <c r="B52" i="1"/>
  <c r="A53" i="1"/>
  <c r="J50" i="1"/>
  <c r="H51" i="1"/>
  <c r="M51" i="1"/>
  <c r="O50" i="1"/>
  <c r="I91" i="3" l="1"/>
  <c r="K90" i="3"/>
  <c r="L90" i="3" s="1"/>
  <c r="D91" i="3"/>
  <c r="F90" i="3"/>
  <c r="G90" i="3" s="1"/>
  <c r="N91" i="3"/>
  <c r="P90" i="3"/>
  <c r="Q90" i="3" s="1"/>
  <c r="K50" i="1"/>
  <c r="P50" i="1"/>
  <c r="B87" i="1"/>
  <c r="A88" i="1"/>
  <c r="B53" i="1"/>
  <c r="A54" i="1"/>
  <c r="J51" i="1"/>
  <c r="H52" i="1"/>
  <c r="M52" i="1"/>
  <c r="O51" i="1"/>
  <c r="K91" i="3" l="1"/>
  <c r="L91" i="3" s="1"/>
  <c r="L94" i="3" s="1"/>
  <c r="I92" i="3"/>
  <c r="P91" i="3"/>
  <c r="Q91" i="3" s="1"/>
  <c r="Q94" i="3" s="1"/>
  <c r="N92" i="3"/>
  <c r="F91" i="3"/>
  <c r="G91" i="3" s="1"/>
  <c r="G94" i="3" s="1"/>
  <c r="D92" i="3"/>
  <c r="K51" i="1"/>
  <c r="P51" i="1"/>
  <c r="O64" i="1"/>
  <c r="M65" i="1"/>
  <c r="A55" i="1"/>
  <c r="B54" i="1"/>
  <c r="H65" i="1"/>
  <c r="J64" i="1"/>
  <c r="A89" i="1"/>
  <c r="B88" i="1"/>
  <c r="C65" i="1"/>
  <c r="O52" i="1"/>
  <c r="P52" i="1" s="1"/>
  <c r="M53" i="1"/>
  <c r="H53" i="1"/>
  <c r="J52" i="1"/>
  <c r="P92" i="3" l="1"/>
  <c r="Q92" i="3" s="1"/>
  <c r="N93" i="3"/>
  <c r="P93" i="3" s="1"/>
  <c r="F92" i="3"/>
  <c r="G92" i="3" s="1"/>
  <c r="D93" i="3"/>
  <c r="F93" i="3" s="1"/>
  <c r="I93" i="3"/>
  <c r="K93" i="3" s="1"/>
  <c r="K92" i="3"/>
  <c r="L92" i="3" s="1"/>
  <c r="K52" i="1"/>
  <c r="E65" i="1"/>
  <c r="F65" i="1" s="1"/>
  <c r="J65" i="1"/>
  <c r="A56" i="1"/>
  <c r="B55" i="1"/>
  <c r="A90" i="1"/>
  <c r="B89" i="1"/>
  <c r="O65" i="1"/>
  <c r="K64" i="1"/>
  <c r="P64" i="1"/>
  <c r="J53" i="1"/>
  <c r="H54" i="1"/>
  <c r="M54" i="1"/>
  <c r="O53" i="1"/>
  <c r="P53" i="1" s="1"/>
  <c r="L93" i="3" l="1"/>
  <c r="Q93" i="3"/>
  <c r="G93" i="3"/>
  <c r="C4" i="3"/>
  <c r="K53" i="1"/>
  <c r="K65" i="1"/>
  <c r="A57" i="1"/>
  <c r="B56" i="1"/>
  <c r="P65" i="1"/>
  <c r="B90" i="1"/>
  <c r="A91" i="1"/>
  <c r="H55" i="1"/>
  <c r="J54" i="1"/>
  <c r="O54" i="1"/>
  <c r="P54" i="1" s="1"/>
  <c r="M55" i="1"/>
  <c r="K54" i="1" l="1"/>
  <c r="B91" i="1"/>
  <c r="A92" i="1"/>
  <c r="B57" i="1"/>
  <c r="B66" i="1" s="1"/>
  <c r="A58" i="1"/>
  <c r="O55" i="1"/>
  <c r="P55" i="1" s="1"/>
  <c r="M56" i="1"/>
  <c r="H56" i="1"/>
  <c r="J55" i="1"/>
  <c r="K55" i="1" s="1"/>
  <c r="A93" i="1" l="1"/>
  <c r="B92" i="1"/>
  <c r="B58" i="1"/>
  <c r="C66" i="1"/>
  <c r="M66" i="1"/>
  <c r="H66" i="1"/>
  <c r="M57" i="1"/>
  <c r="O56" i="1"/>
  <c r="P56" i="1" s="1"/>
  <c r="J56" i="1"/>
  <c r="K56" i="1" s="1"/>
  <c r="H57" i="1"/>
  <c r="J66" i="1" l="1"/>
  <c r="H67" i="1"/>
  <c r="M67" i="1"/>
  <c r="O66" i="1"/>
  <c r="C67" i="1"/>
  <c r="E66" i="1"/>
  <c r="B93" i="1"/>
  <c r="O57" i="1"/>
  <c r="P57" i="1" s="1"/>
  <c r="M58" i="1"/>
  <c r="O58" i="1" s="1"/>
  <c r="H58" i="1"/>
  <c r="J58" i="1" s="1"/>
  <c r="J57" i="1"/>
  <c r="K57" i="1" s="1"/>
  <c r="F66" i="1" l="1"/>
  <c r="E67" i="1"/>
  <c r="C68" i="1"/>
  <c r="P66" i="1"/>
  <c r="O67" i="1"/>
  <c r="M68" i="1"/>
  <c r="H68" i="1"/>
  <c r="J67" i="1"/>
  <c r="K66" i="1"/>
  <c r="P58" i="1"/>
  <c r="K58" i="1"/>
  <c r="P67" i="1" l="1"/>
  <c r="F67" i="1"/>
  <c r="K67" i="1"/>
  <c r="E68" i="1"/>
  <c r="C69" i="1"/>
  <c r="H69" i="1"/>
  <c r="J68" i="1"/>
  <c r="O68" i="1"/>
  <c r="M69" i="1"/>
  <c r="P68" i="1" l="1"/>
  <c r="F68" i="1"/>
  <c r="M70" i="1"/>
  <c r="O69" i="1"/>
  <c r="J69" i="1"/>
  <c r="H70" i="1"/>
  <c r="C70" i="1"/>
  <c r="E69" i="1"/>
  <c r="K68" i="1"/>
  <c r="P69" i="1" l="1"/>
  <c r="F69" i="1"/>
  <c r="K69" i="1"/>
  <c r="M71" i="1"/>
  <c r="O70" i="1"/>
  <c r="J70" i="1"/>
  <c r="H71" i="1"/>
  <c r="C71" i="1"/>
  <c r="E70" i="1"/>
  <c r="K70" i="1" l="1"/>
  <c r="P70" i="1"/>
  <c r="F70" i="1"/>
  <c r="E71" i="1"/>
  <c r="F71" i="1" s="1"/>
  <c r="C72" i="1"/>
  <c r="H72" i="1"/>
  <c r="J71" i="1"/>
  <c r="O71" i="1"/>
  <c r="M72" i="1"/>
  <c r="K71" i="1" l="1"/>
  <c r="P71" i="1"/>
  <c r="H73" i="1"/>
  <c r="J72" i="1"/>
  <c r="O72" i="1"/>
  <c r="M73" i="1"/>
  <c r="E72" i="1"/>
  <c r="F72" i="1" s="1"/>
  <c r="C73" i="1"/>
  <c r="P72" i="1" l="1"/>
  <c r="K72" i="1"/>
  <c r="J73" i="1"/>
  <c r="H74" i="1"/>
  <c r="M74" i="1"/>
  <c r="O73" i="1"/>
  <c r="C74" i="1"/>
  <c r="E73" i="1"/>
  <c r="F73" i="1" s="1"/>
  <c r="P73" i="1" l="1"/>
  <c r="K73" i="1"/>
  <c r="C75" i="1"/>
  <c r="E74" i="1"/>
  <c r="F74" i="1" s="1"/>
  <c r="M75" i="1"/>
  <c r="O74" i="1"/>
  <c r="J74" i="1"/>
  <c r="H75" i="1"/>
  <c r="P74" i="1" l="1"/>
  <c r="K74" i="1"/>
  <c r="H76" i="1"/>
  <c r="J75" i="1"/>
  <c r="K75" i="1" s="1"/>
  <c r="O75" i="1"/>
  <c r="M76" i="1"/>
  <c r="E75" i="1"/>
  <c r="F75" i="1" s="1"/>
  <c r="C76" i="1"/>
  <c r="P75" i="1" l="1"/>
  <c r="E76" i="1"/>
  <c r="F76" i="1" s="1"/>
  <c r="C77" i="1"/>
  <c r="O76" i="1"/>
  <c r="M77" i="1"/>
  <c r="H77" i="1"/>
  <c r="J76" i="1"/>
  <c r="K76" i="1" s="1"/>
  <c r="P76" i="1" l="1"/>
  <c r="J77" i="1"/>
  <c r="K77" i="1" s="1"/>
  <c r="H78" i="1"/>
  <c r="M78" i="1"/>
  <c r="O77" i="1"/>
  <c r="C78" i="1"/>
  <c r="E77" i="1"/>
  <c r="F77" i="1" s="1"/>
  <c r="P77" i="1" l="1"/>
  <c r="C79" i="1"/>
  <c r="E78" i="1"/>
  <c r="F78" i="1" s="1"/>
  <c r="M79" i="1"/>
  <c r="O78" i="1"/>
  <c r="J78" i="1"/>
  <c r="K78" i="1" s="1"/>
  <c r="H79" i="1"/>
  <c r="P78" i="1" l="1"/>
  <c r="H80" i="1"/>
  <c r="J79" i="1"/>
  <c r="K79" i="1" s="1"/>
  <c r="E79" i="1"/>
  <c r="F79" i="1" s="1"/>
  <c r="C80" i="1"/>
  <c r="O79" i="1"/>
  <c r="M80" i="1"/>
  <c r="P79" i="1" l="1"/>
  <c r="H81" i="1"/>
  <c r="J80" i="1"/>
  <c r="K80" i="1" s="1"/>
  <c r="O80" i="1"/>
  <c r="M81" i="1"/>
  <c r="E80" i="1"/>
  <c r="F80" i="1" s="1"/>
  <c r="C81" i="1"/>
  <c r="P80" i="1" l="1"/>
  <c r="M82" i="1"/>
  <c r="O81" i="1"/>
  <c r="P81" i="1" s="1"/>
  <c r="J81" i="1"/>
  <c r="K81" i="1" s="1"/>
  <c r="H82" i="1"/>
  <c r="C82" i="1"/>
  <c r="E81" i="1"/>
  <c r="F81" i="1" s="1"/>
  <c r="C83" i="1" l="1"/>
  <c r="E82" i="1"/>
  <c r="F82" i="1" s="1"/>
  <c r="J82" i="1"/>
  <c r="K82" i="1" s="1"/>
  <c r="H83" i="1"/>
  <c r="M83" i="1"/>
  <c r="O82" i="1"/>
  <c r="P82" i="1" s="1"/>
  <c r="O83" i="1" l="1"/>
  <c r="P83" i="1" s="1"/>
  <c r="M84" i="1"/>
  <c r="H84" i="1"/>
  <c r="J83" i="1"/>
  <c r="K83" i="1" s="1"/>
  <c r="E83" i="1"/>
  <c r="F83" i="1" s="1"/>
  <c r="C84" i="1"/>
  <c r="E84" i="1" l="1"/>
  <c r="F84" i="1" s="1"/>
  <c r="C85" i="1"/>
  <c r="H85" i="1"/>
  <c r="J84" i="1"/>
  <c r="K84" i="1" s="1"/>
  <c r="O84" i="1"/>
  <c r="P84" i="1" s="1"/>
  <c r="M85" i="1"/>
  <c r="M86" i="1" l="1"/>
  <c r="O85" i="1"/>
  <c r="P85" i="1" s="1"/>
  <c r="J85" i="1"/>
  <c r="K85" i="1" s="1"/>
  <c r="H86" i="1"/>
  <c r="C86" i="1"/>
  <c r="E85" i="1"/>
  <c r="F85" i="1" s="1"/>
  <c r="J86" i="1" l="1"/>
  <c r="K86" i="1" s="1"/>
  <c r="H87" i="1"/>
  <c r="M87" i="1"/>
  <c r="O86" i="1"/>
  <c r="P86" i="1" s="1"/>
  <c r="C87" i="1"/>
  <c r="E86" i="1"/>
  <c r="F86" i="1" s="1"/>
  <c r="E87" i="1" l="1"/>
  <c r="F87" i="1" s="1"/>
  <c r="C88" i="1"/>
  <c r="H88" i="1"/>
  <c r="J87" i="1"/>
  <c r="K87" i="1" s="1"/>
  <c r="O87" i="1"/>
  <c r="P87" i="1" s="1"/>
  <c r="M88" i="1"/>
  <c r="O88" i="1" l="1"/>
  <c r="P88" i="1" s="1"/>
  <c r="M89" i="1"/>
  <c r="H89" i="1"/>
  <c r="J88" i="1"/>
  <c r="K88" i="1" s="1"/>
  <c r="E88" i="1"/>
  <c r="F88" i="1" s="1"/>
  <c r="C89" i="1"/>
  <c r="M90" i="1" l="1"/>
  <c r="O89" i="1"/>
  <c r="P89" i="1" s="1"/>
  <c r="J89" i="1"/>
  <c r="K89" i="1" s="1"/>
  <c r="H90" i="1"/>
  <c r="C90" i="1"/>
  <c r="E89" i="1"/>
  <c r="F89" i="1" s="1"/>
  <c r="C91" i="1" l="1"/>
  <c r="E90" i="1"/>
  <c r="J90" i="1"/>
  <c r="K90" i="1" s="1"/>
  <c r="H91" i="1"/>
  <c r="F90" i="1"/>
  <c r="M91" i="1"/>
  <c r="O90" i="1"/>
  <c r="P90" i="1" s="1"/>
  <c r="H92" i="1" l="1"/>
  <c r="J91" i="1"/>
  <c r="K91" i="1" s="1"/>
  <c r="O91" i="1"/>
  <c r="P91" i="1" s="1"/>
  <c r="M92" i="1"/>
  <c r="E91" i="1"/>
  <c r="F91" i="1" s="1"/>
  <c r="C92" i="1"/>
  <c r="O92" i="1" l="1"/>
  <c r="P92" i="1" s="1"/>
  <c r="M93" i="1"/>
  <c r="O93" i="1" s="1"/>
  <c r="H93" i="1"/>
  <c r="J93" i="1" s="1"/>
  <c r="J92" i="1"/>
  <c r="K92" i="1" s="1"/>
  <c r="E92" i="1"/>
  <c r="F92" i="1" s="1"/>
  <c r="C93" i="1"/>
  <c r="E93" i="1" s="1"/>
  <c r="K93" i="1" l="1"/>
  <c r="P93" i="1"/>
  <c r="F93" i="1"/>
  <c r="B4" i="1" l="1"/>
  <c r="E29" i="1" l="1"/>
  <c r="F29" i="1" s="1"/>
  <c r="C30" i="1"/>
  <c r="E30" i="1" s="1"/>
  <c r="F30" i="1" l="1"/>
  <c r="C31" i="1"/>
  <c r="C32" i="1" l="1"/>
  <c r="E31" i="1"/>
  <c r="F31" i="1" l="1"/>
  <c r="E32" i="1"/>
  <c r="C33" i="1"/>
  <c r="F32" i="1" l="1"/>
  <c r="C34" i="1"/>
  <c r="E33" i="1"/>
  <c r="F33" i="1" l="1"/>
  <c r="C35" i="1"/>
  <c r="E34" i="1"/>
  <c r="F34" i="1" l="1"/>
  <c r="E35" i="1"/>
  <c r="C36" i="1"/>
  <c r="F35" i="1" l="1"/>
  <c r="E36" i="1"/>
  <c r="C37" i="1"/>
  <c r="F36" i="1" l="1"/>
  <c r="C38" i="1"/>
  <c r="E37" i="1"/>
  <c r="F37" i="1" l="1"/>
  <c r="C39" i="1"/>
  <c r="E38" i="1"/>
  <c r="F38" i="1" l="1"/>
  <c r="C40" i="1"/>
  <c r="E39" i="1"/>
  <c r="F39" i="1" l="1"/>
  <c r="E40" i="1"/>
  <c r="C41" i="1"/>
  <c r="F40" i="1" l="1"/>
  <c r="E41" i="1"/>
  <c r="C42" i="1"/>
  <c r="F41" i="1" l="1"/>
  <c r="E42" i="1"/>
  <c r="C43" i="1"/>
  <c r="F42" i="1" l="1"/>
  <c r="E43" i="1"/>
  <c r="C44" i="1"/>
  <c r="F43" i="1" l="1"/>
  <c r="E44" i="1"/>
  <c r="C45" i="1"/>
  <c r="F44" i="1" l="1"/>
  <c r="C46" i="1"/>
  <c r="E45" i="1"/>
  <c r="F45" i="1" s="1"/>
  <c r="C47" i="1" l="1"/>
  <c r="E46" i="1"/>
  <c r="F46" i="1" s="1"/>
  <c r="C48" i="1" l="1"/>
  <c r="E47" i="1"/>
  <c r="F47" i="1" s="1"/>
  <c r="E48" i="1" l="1"/>
  <c r="F48" i="1" s="1"/>
  <c r="C49" i="1"/>
  <c r="E49" i="1" l="1"/>
  <c r="F49" i="1" s="1"/>
  <c r="C50" i="1"/>
  <c r="E50" i="1" l="1"/>
  <c r="F50" i="1" s="1"/>
  <c r="C51" i="1"/>
  <c r="E51" i="1" l="1"/>
  <c r="F51" i="1" s="1"/>
  <c r="C52" i="1"/>
  <c r="E52" i="1" l="1"/>
  <c r="F52" i="1" s="1"/>
  <c r="C53" i="1"/>
  <c r="E53" i="1" l="1"/>
  <c r="F53" i="1" s="1"/>
  <c r="C54" i="1"/>
  <c r="C55" i="1" l="1"/>
  <c r="E54" i="1"/>
  <c r="F54" i="1" s="1"/>
  <c r="E55" i="1" l="1"/>
  <c r="F55" i="1" s="1"/>
  <c r="C56" i="1"/>
  <c r="E56" i="1" l="1"/>
  <c r="F56" i="1" s="1"/>
  <c r="C57" i="1"/>
  <c r="C58" i="1" l="1"/>
  <c r="E58" i="1" s="1"/>
  <c r="E57" i="1"/>
  <c r="F57" i="1" s="1"/>
  <c r="F58" i="1" l="1"/>
  <c r="B3" i="1"/>
</calcChain>
</file>

<file path=xl/sharedStrings.xml><?xml version="1.0" encoding="utf-8"?>
<sst xmlns="http://schemas.openxmlformats.org/spreadsheetml/2006/main" count="135" uniqueCount="50">
  <si>
    <t>Income / Expenses</t>
  </si>
  <si>
    <t>Gas</t>
  </si>
  <si>
    <t>Oil</t>
  </si>
  <si>
    <t>NGL</t>
  </si>
  <si>
    <t>Units</t>
  </si>
  <si>
    <t>Factor</t>
  </si>
  <si>
    <t>Minimum Net</t>
  </si>
  <si>
    <t>Work Interest</t>
  </si>
  <si>
    <t>Receipts</t>
  </si>
  <si>
    <t>Expenses</t>
  </si>
  <si>
    <t>Roy Interest</t>
  </si>
  <si>
    <t>Net</t>
  </si>
  <si>
    <t>Decline Rates</t>
  </si>
  <si>
    <t>Year-1</t>
  </si>
  <si>
    <t>Year-2</t>
  </si>
  <si>
    <t>Year-3</t>
  </si>
  <si>
    <t>Discount Rate</t>
  </si>
  <si>
    <t>Well Age</t>
  </si>
  <si>
    <t>Delta Year</t>
  </si>
  <si>
    <t>Decline Rate</t>
  </si>
  <si>
    <t>WI_i</t>
  </si>
  <si>
    <t>discount</t>
  </si>
  <si>
    <t>WI_d</t>
  </si>
  <si>
    <t>WI_v</t>
  </si>
  <si>
    <t>Working Interest Value</t>
  </si>
  <si>
    <t>Royalty Interest Value</t>
  </si>
  <si>
    <t>Working Interest</t>
  </si>
  <si>
    <t>Royalty Interest</t>
  </si>
  <si>
    <t>RI_d</t>
  </si>
  <si>
    <t>RI_i</t>
  </si>
  <si>
    <t>RI_v</t>
  </si>
  <si>
    <t>Days in Operation</t>
  </si>
  <si>
    <t>Declined value</t>
  </si>
  <si>
    <t>Discount multiple</t>
  </si>
  <si>
    <t>Discounted value</t>
  </si>
  <si>
    <t>Running total</t>
  </si>
  <si>
    <t>Vlookup year</t>
  </si>
  <si>
    <t>Current year total</t>
  </si>
  <si>
    <t>Income/Expenses</t>
  </si>
  <si>
    <t>Under the Gas Column, list the total rounded production of MCF for each identified well. Under the Oil Column, list the total rounded production in BBLs for each identifed well. Under the NGLs column, list the total rounded production for each identified well. DO NOT USE DECIMALS.</t>
  </si>
  <si>
    <t xml:space="preserve">Under each column, for the indicated resources, enter the total gross receipts received for calendar year 2021.  Round to nearest whole dollar.  </t>
  </si>
  <si>
    <t xml:space="preserve">Under each column, for the indicated resources, enter the working interest receipts received for calendar year 2021 (total gas receipts minus gas royalties/overriding royalties paid).  Round to nearest whole dollar. </t>
  </si>
  <si>
    <t>Under each column, for the indicated resource, list the total expenses for the calendar year. ROUND TO NEAREST WHOLE DOLLAR.</t>
  </si>
  <si>
    <t>Please place the age of the well in number of years</t>
  </si>
  <si>
    <t>Days In Operation</t>
  </si>
  <si>
    <t xml:space="preserve">Please put total number of production days the well had in calendar year 2021. </t>
  </si>
  <si>
    <t>You will find the Decline Rates via the Natural Resource Property Valuation Variables.  Well formation information and county should be known prior to finding decline rates. Decline Rates via formation code begin on page 4 of the below linked document. Year 1, Year 2, and Year 3 are placed in the corresponding Year 1, Year 2, and Year 3 cells. Please see the example below.</t>
  </si>
  <si>
    <t>Natural Resource Property Valuation Variable Document                   Excel Document Input</t>
  </si>
  <si>
    <t>https://tax.wv.gov/Documents/PropertyTax/2023/NaturalResourcePropertyValuationVariables.Final.2023.pdf</t>
  </si>
  <si>
    <t xml:space="preserve">Copy and paste URL below to access the variables: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</si>
</sst>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_(&quot;$&quot;* #,##0_);_(&quot;$&quot;* \(#,##0\);_(&quot;$&quot;* &quot;-&quot;??_);_(@_)"/>
    <numFmt numFmtId="165" formatCode="0.000000"/>
    <numFmt numFmtId="166" formatCode="&quot;$&quot;#,##0.00"/>
  </numFmts>
  <fonts count="8" x14ac:knownFonts="1">
    <font>
      <sz val="10"/>
      <color rgb="FF000000"/>
      <name val="Arial"/>
    </font>
    <font>
      <sz val="10"/>
      <color theme="1"/>
      <name val="Arial"/>
      <family val="2"/>
    </font>
    <font>
      <b/>
      <sz val="10"/>
      <color theme="1"/>
      <name val="Arial"/>
      <family val="2"/>
    </font>
    <font>
      <sz val="10"/>
      <color rgb="FF000000"/>
      <name val="Arial"/>
      <family val="2"/>
    </font>
    <font>
      <i/>
      <u/>
      <sz val="10"/>
      <color theme="1"/>
      <name val="Arial"/>
      <family val="2"/>
    </font>
    <font>
      <b/>
      <sz val="10"/>
      <color rgb="FF000000"/>
      <name val="Arial"/>
      <family val="2"/>
    </font>
    <font>
      <b/>
      <u/>
      <sz val="11"/>
      <color theme="1"/>
      <name val="Arial"/>
      <family val="2"/>
      <scheme val="minor"/>
    </font>
    <font>
      <i/>
      <u/>
      <sz val="10"/>
      <color rgb="FF000000"/>
      <name val="Arial"/>
      <family val="2"/>
    </font>
  </fonts>
  <fills count="6">
    <fill>
      <patternFill patternType="none"/>
    </fill>
    <fill>
      <patternFill patternType="gray125"/>
    </fill>
    <fill>
      <patternFill patternType="solid">
        <fgColor rgb="FFD9D9D9"/>
        <bgColor rgb="FFD9D9D9"/>
      </patternFill>
    </fill>
    <fill>
      <patternFill patternType="solid">
        <fgColor theme="7" tint="0.79998168889431442"/>
        <bgColor indexed="64"/>
      </patternFill>
    </fill>
    <fill>
      <patternFill patternType="solid">
        <fgColor rgb="FFFFFF00"/>
        <bgColor rgb="FF000000"/>
      </patternFill>
    </fill>
    <fill>
      <patternFill patternType="solid">
        <fgColor rgb="FFD1F1DA"/>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3" fillId="0" borderId="0" xfId="0" applyFont="1"/>
    <xf numFmtId="0" fontId="5" fillId="0" borderId="0" xfId="0" applyFont="1" applyAlignment="1">
      <alignment vertical="top"/>
    </xf>
    <xf numFmtId="0" fontId="6" fillId="0" borderId="0" xfId="0" applyFont="1"/>
    <xf numFmtId="0" fontId="5" fillId="0" borderId="2" xfId="0" applyFont="1" applyBorder="1" applyAlignment="1">
      <alignment vertical="top"/>
    </xf>
    <xf numFmtId="0" fontId="0" fillId="0" borderId="2" xfId="0" applyBorder="1" applyAlignment="1">
      <alignment wrapText="1"/>
    </xf>
    <xf numFmtId="0" fontId="5" fillId="0" borderId="3" xfId="0" applyFont="1" applyBorder="1" applyAlignment="1">
      <alignment vertical="top"/>
    </xf>
    <xf numFmtId="0" fontId="0" fillId="0" borderId="3" xfId="0" applyBorder="1" applyAlignment="1">
      <alignment wrapText="1"/>
    </xf>
    <xf numFmtId="0" fontId="5" fillId="0" borderId="4" xfId="0" applyFont="1" applyBorder="1"/>
    <xf numFmtId="0" fontId="0" fillId="0" borderId="4" xfId="0" applyBorder="1"/>
    <xf numFmtId="0" fontId="5" fillId="0" borderId="2" xfId="0" applyFont="1" applyBorder="1"/>
    <xf numFmtId="0" fontId="0" fillId="0" borderId="2" xfId="0" applyBorder="1"/>
    <xf numFmtId="0" fontId="5" fillId="0" borderId="0" xfId="0" applyFont="1"/>
    <xf numFmtId="0" fontId="3" fillId="0" borderId="0" xfId="0" applyFont="1" applyAlignment="1">
      <alignment wrapText="1"/>
    </xf>
    <xf numFmtId="0" fontId="5" fillId="0" borderId="0" xfId="0" applyFont="1" applyAlignment="1">
      <alignment wrapText="1"/>
    </xf>
    <xf numFmtId="0" fontId="0" fillId="0" borderId="0" xfId="0" applyAlignment="1">
      <alignment wrapText="1"/>
    </xf>
    <xf numFmtId="3" fontId="3" fillId="5" borderId="0" xfId="0" applyNumberFormat="1" applyFont="1" applyFill="1" applyAlignment="1" applyProtection="1">
      <alignment horizontal="right"/>
      <protection locked="0"/>
    </xf>
    <xf numFmtId="164" fontId="3" fillId="5" borderId="0" xfId="0" applyNumberFormat="1" applyFont="1" applyFill="1" applyAlignment="1" applyProtection="1">
      <alignment horizontal="center"/>
      <protection locked="0"/>
    </xf>
    <xf numFmtId="164" fontId="3" fillId="5" borderId="0" xfId="0" applyNumberFormat="1" applyFont="1" applyFill="1" applyAlignment="1" applyProtection="1">
      <alignment horizontal="right"/>
      <protection locked="0"/>
    </xf>
    <xf numFmtId="10" fontId="3" fillId="5" borderId="0" xfId="0" applyNumberFormat="1" applyFont="1" applyFill="1" applyAlignment="1" applyProtection="1">
      <alignment horizontal="right"/>
      <protection locked="0"/>
    </xf>
    <xf numFmtId="0" fontId="3" fillId="5" borderId="0" xfId="0" applyFont="1" applyFill="1" applyProtection="1">
      <protection locked="0"/>
    </xf>
    <xf numFmtId="3" fontId="1" fillId="3" borderId="0" xfId="0" applyNumberFormat="1" applyFont="1" applyFill="1" applyAlignment="1" applyProtection="1">
      <alignment horizontal="right"/>
      <protection locked="0"/>
    </xf>
    <xf numFmtId="164" fontId="1" fillId="3" borderId="0" xfId="0" applyNumberFormat="1" applyFont="1" applyFill="1" applyAlignment="1" applyProtection="1">
      <alignment horizontal="center"/>
      <protection locked="0"/>
    </xf>
    <xf numFmtId="164" fontId="1" fillId="3" borderId="0" xfId="0" applyNumberFormat="1" applyFont="1" applyFill="1" applyAlignment="1" applyProtection="1">
      <alignment horizontal="right"/>
      <protection locked="0"/>
    </xf>
    <xf numFmtId="10" fontId="1" fillId="3" borderId="0" xfId="0" applyNumberFormat="1" applyFont="1" applyFill="1" applyAlignment="1" applyProtection="1">
      <alignment horizontal="right"/>
      <protection locked="0"/>
    </xf>
    <xf numFmtId="0" fontId="1" fillId="3" borderId="0" xfId="0" applyFont="1" applyFill="1" applyProtection="1">
      <protection locked="0"/>
    </xf>
    <xf numFmtId="0" fontId="1" fillId="0" borderId="0" xfId="0" applyFont="1"/>
    <xf numFmtId="0" fontId="2" fillId="0" borderId="0" xfId="0" applyFont="1" applyAlignment="1">
      <alignment horizontal="left"/>
    </xf>
    <xf numFmtId="166" fontId="2" fillId="0" borderId="0" xfId="0" applyNumberFormat="1" applyFont="1"/>
    <xf numFmtId="166" fontId="1" fillId="0" borderId="0" xfId="0" applyNumberFormat="1" applyFont="1"/>
    <xf numFmtId="0" fontId="1" fillId="0" borderId="0" xfId="0" applyFont="1" applyAlignment="1">
      <alignment horizontal="right"/>
    </xf>
    <xf numFmtId="0" fontId="4" fillId="0" borderId="0" xfId="0" applyFont="1"/>
    <xf numFmtId="0" fontId="4" fillId="0" borderId="1" xfId="0" applyFont="1" applyBorder="1"/>
    <xf numFmtId="4" fontId="1" fillId="0" borderId="0" xfId="0" applyNumberFormat="1" applyFont="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10" fontId="1" fillId="0" borderId="0" xfId="0" applyNumberFormat="1" applyFont="1"/>
    <xf numFmtId="164" fontId="1" fillId="0" borderId="0" xfId="0" applyNumberFormat="1" applyFont="1"/>
    <xf numFmtId="165" fontId="1" fillId="0" borderId="0" xfId="0" applyNumberFormat="1" applyFont="1"/>
    <xf numFmtId="164" fontId="3" fillId="0" borderId="0" xfId="0" applyNumberFormat="1" applyFont="1"/>
    <xf numFmtId="5" fontId="1" fillId="0" borderId="0" xfId="0" applyNumberFormat="1" applyFont="1"/>
    <xf numFmtId="0" fontId="5" fillId="0" borderId="0" xfId="0" applyFont="1" applyAlignment="1">
      <alignment horizontal="left"/>
    </xf>
    <xf numFmtId="166" fontId="5" fillId="4" borderId="0" xfId="0" applyNumberFormat="1" applyFont="1" applyFill="1"/>
    <xf numFmtId="166" fontId="3" fillId="0" borderId="0" xfId="0" applyNumberFormat="1" applyFont="1"/>
    <xf numFmtId="0" fontId="3" fillId="0" borderId="0" xfId="0" applyFont="1" applyAlignment="1">
      <alignment horizontal="right"/>
    </xf>
    <xf numFmtId="0" fontId="7" fillId="0" borderId="0" xfId="0" applyFont="1"/>
    <xf numFmtId="0" fontId="7" fillId="0" borderId="1" xfId="0" applyFont="1" applyBorder="1"/>
    <xf numFmtId="4" fontId="3" fillId="0" borderId="0" xfId="0" applyNumberFormat="1" applyFont="1" applyAlignment="1">
      <alignment horizontal="right"/>
    </xf>
    <xf numFmtId="164" fontId="3" fillId="0" borderId="0" xfId="0" applyNumberFormat="1" applyFont="1" applyAlignment="1">
      <alignment horizontal="center"/>
    </xf>
    <xf numFmtId="164" fontId="3" fillId="0" borderId="0" xfId="0" applyNumberFormat="1" applyFont="1" applyAlignment="1">
      <alignment horizontal="right"/>
    </xf>
    <xf numFmtId="10" fontId="3" fillId="0" borderId="0" xfId="0" applyNumberFormat="1" applyFont="1" applyAlignment="1">
      <alignment horizontal="right"/>
    </xf>
    <xf numFmtId="10" fontId="3" fillId="0" borderId="0" xfId="0" applyNumberFormat="1" applyFont="1"/>
    <xf numFmtId="165" fontId="3" fillId="0" borderId="0" xfId="0" applyNumberFormat="1" applyFont="1"/>
    <xf numFmtId="5" fontId="3" fillId="0" borderId="0" xfId="0" applyNumberFormat="1" applyFont="1"/>
    <xf numFmtId="0" fontId="1" fillId="2" borderId="0" xfId="0" applyFont="1" applyFill="1" applyAlignment="1">
      <alignment horizontal="center"/>
    </xf>
    <xf numFmtId="0" fontId="3" fillId="0" borderId="0" xfId="0" applyFont="1"/>
    <xf numFmtId="0" fontId="3" fillId="2" borderId="0" xfId="0" applyFont="1" applyFill="1" applyAlignment="1">
      <alignment horizontal="center"/>
    </xf>
    <xf numFmtId="10" fontId="1" fillId="0" borderId="0" xfId="0" applyNumberFormat="1" applyFont="1" applyFill="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16</xdr:row>
      <xdr:rowOff>114300</xdr:rowOff>
    </xdr:from>
    <xdr:to>
      <xdr:col>1</xdr:col>
      <xdr:colOff>3190875</xdr:colOff>
      <xdr:row>18</xdr:row>
      <xdr:rowOff>146427</xdr:rowOff>
    </xdr:to>
    <xdr:pic>
      <xdr:nvPicPr>
        <xdr:cNvPr id="4" name="Picture 3">
          <a:extLst>
            <a:ext uri="{FF2B5EF4-FFF2-40B4-BE49-F238E27FC236}">
              <a16:creationId xmlns:a16="http://schemas.microsoft.com/office/drawing/2014/main" id="{FB939F37-0E7D-4A75-AB0D-15F3BF51B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2550" y="3914775"/>
          <a:ext cx="3000375" cy="355977"/>
        </a:xfrm>
        <a:prstGeom prst="rect">
          <a:avLst/>
        </a:prstGeom>
      </xdr:spPr>
    </xdr:pic>
    <xdr:clientData/>
  </xdr:twoCellAnchor>
  <xdr:twoCellAnchor editAs="oneCell">
    <xdr:from>
      <xdr:col>1</xdr:col>
      <xdr:colOff>3838575</xdr:colOff>
      <xdr:row>16</xdr:row>
      <xdr:rowOff>1</xdr:rowOff>
    </xdr:from>
    <xdr:to>
      <xdr:col>1</xdr:col>
      <xdr:colOff>5853232</xdr:colOff>
      <xdr:row>20</xdr:row>
      <xdr:rowOff>47625</xdr:rowOff>
    </xdr:to>
    <xdr:pic>
      <xdr:nvPicPr>
        <xdr:cNvPr id="5" name="Picture 4">
          <a:extLst>
            <a:ext uri="{FF2B5EF4-FFF2-40B4-BE49-F238E27FC236}">
              <a16:creationId xmlns:a16="http://schemas.microsoft.com/office/drawing/2014/main" id="{F20420EB-43CC-486B-9D30-6DFC036F44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0625" y="3800476"/>
          <a:ext cx="2014657" cy="69532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1D584-19A4-4548-BBFA-42F214F39FD8}">
  <dimension ref="A1:B23"/>
  <sheetViews>
    <sheetView workbookViewId="0"/>
  </sheetViews>
  <sheetFormatPr defaultRowHeight="12.75" x14ac:dyDescent="0.2"/>
  <cols>
    <col min="1" max="1" width="17.42578125" style="2" bestFit="1" customWidth="1"/>
    <col min="2" max="2" width="115.28515625" bestFit="1" customWidth="1"/>
  </cols>
  <sheetData>
    <row r="1" spans="1:2" ht="15" x14ac:dyDescent="0.25">
      <c r="B1" s="3" t="s">
        <v>38</v>
      </c>
    </row>
    <row r="3" spans="1:2" ht="38.25" x14ac:dyDescent="0.2">
      <c r="A3" s="4" t="s">
        <v>4</v>
      </c>
      <c r="B3" s="5" t="s">
        <v>39</v>
      </c>
    </row>
    <row r="4" spans="1:2" ht="25.5" x14ac:dyDescent="0.2">
      <c r="A4" s="6" t="s">
        <v>8</v>
      </c>
      <c r="B4" s="7" t="s">
        <v>40</v>
      </c>
    </row>
    <row r="5" spans="1:2" ht="25.5" x14ac:dyDescent="0.2">
      <c r="A5" s="6" t="s">
        <v>7</v>
      </c>
      <c r="B5" s="7" t="s">
        <v>41</v>
      </c>
    </row>
    <row r="6" spans="1:2" x14ac:dyDescent="0.2">
      <c r="A6" s="2" t="s">
        <v>9</v>
      </c>
      <c r="B6" t="s">
        <v>42</v>
      </c>
    </row>
    <row r="8" spans="1:2" x14ac:dyDescent="0.2">
      <c r="A8" s="8"/>
      <c r="B8" s="9"/>
    </row>
    <row r="9" spans="1:2" x14ac:dyDescent="0.2">
      <c r="A9" s="10" t="s">
        <v>17</v>
      </c>
      <c r="B9" s="11" t="s">
        <v>43</v>
      </c>
    </row>
    <row r="10" spans="1:2" x14ac:dyDescent="0.2">
      <c r="A10" s="12" t="s">
        <v>44</v>
      </c>
      <c r="B10" s="1" t="s">
        <v>45</v>
      </c>
    </row>
    <row r="13" spans="1:2" x14ac:dyDescent="0.2">
      <c r="A13" s="4"/>
      <c r="B13" s="11"/>
    </row>
    <row r="14" spans="1:2" ht="38.25" x14ac:dyDescent="0.2">
      <c r="A14" s="2" t="s">
        <v>12</v>
      </c>
      <c r="B14" s="13" t="s">
        <v>46</v>
      </c>
    </row>
    <row r="15" spans="1:2" x14ac:dyDescent="0.2">
      <c r="B15" s="13"/>
    </row>
    <row r="16" spans="1:2" x14ac:dyDescent="0.2">
      <c r="B16" s="14" t="s">
        <v>47</v>
      </c>
    </row>
    <row r="17" spans="1:2" x14ac:dyDescent="0.2">
      <c r="B17" s="13"/>
    </row>
    <row r="18" spans="1:2" x14ac:dyDescent="0.2">
      <c r="B18" s="15"/>
    </row>
    <row r="19" spans="1:2" x14ac:dyDescent="0.2">
      <c r="B19" s="15"/>
    </row>
    <row r="22" spans="1:2" x14ac:dyDescent="0.2">
      <c r="B22" t="s">
        <v>49</v>
      </c>
    </row>
    <row r="23" spans="1:2" x14ac:dyDescent="0.2">
      <c r="A23" s="4"/>
      <c r="B23" s="11" t="s">
        <v>48</v>
      </c>
    </row>
  </sheetData>
  <sheetProtection algorithmName="SHA-512" hashValue="WhTymqKxr8df/6oPX4lzQlPJYBn6NukrT28/+7IPYTW60wpJ9tDul+Oad2J02g6sfVmmuF8n8Pj8ynDwdonxFw==" saltValue="3cKrn5ZjVftjrXHJkOCx7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P94"/>
  <sheetViews>
    <sheetView topLeftCell="A10" zoomScale="130" zoomScaleNormal="130" workbookViewId="0">
      <selection activeCell="A15" sqref="A15"/>
    </sheetView>
  </sheetViews>
  <sheetFormatPr defaultColWidth="14.42578125" defaultRowHeight="15.75" customHeight="1" x14ac:dyDescent="0.2"/>
  <cols>
    <col min="1" max="1" width="22" style="1" customWidth="1"/>
    <col min="2" max="2" width="14.5703125" style="1" bestFit="1" customWidth="1"/>
    <col min="3" max="3" width="15.85546875" style="1" bestFit="1" customWidth="1"/>
    <col min="4" max="6" width="14.5703125" style="1" bestFit="1" customWidth="1"/>
    <col min="7" max="7" width="2.5703125" style="1" customWidth="1"/>
    <col min="8" max="11" width="14.5703125" style="1" bestFit="1" customWidth="1"/>
    <col min="12" max="12" width="3.28515625" style="1" customWidth="1"/>
    <col min="13" max="16" width="14.5703125" style="1" bestFit="1" customWidth="1"/>
    <col min="17" max="16384" width="14.42578125" style="1"/>
  </cols>
  <sheetData>
    <row r="2" spans="1:16" ht="12.75" x14ac:dyDescent="0.2">
      <c r="B2" s="26"/>
      <c r="C2" s="26"/>
    </row>
    <row r="3" spans="1:16" ht="12.75" x14ac:dyDescent="0.2">
      <c r="A3" s="27" t="s">
        <v>24</v>
      </c>
      <c r="B3" s="28">
        <f>E59+J59+O59</f>
        <v>0</v>
      </c>
      <c r="C3" s="29"/>
    </row>
    <row r="4" spans="1:16" ht="15.75" customHeight="1" x14ac:dyDescent="0.2">
      <c r="A4" s="27" t="s">
        <v>25</v>
      </c>
      <c r="B4" s="28">
        <f>E94+J94+O94</f>
        <v>0</v>
      </c>
      <c r="C4" s="29"/>
    </row>
    <row r="5" spans="1:16" ht="12.75" x14ac:dyDescent="0.2">
      <c r="B5" s="30"/>
      <c r="C5" s="26"/>
    </row>
    <row r="6" spans="1:16" ht="15.75" customHeight="1" x14ac:dyDescent="0.2">
      <c r="B6" s="31"/>
      <c r="C6" s="26"/>
      <c r="D6" s="26"/>
      <c r="E6" s="26"/>
    </row>
    <row r="7" spans="1:16" ht="15.75" customHeight="1" x14ac:dyDescent="0.2">
      <c r="B7" s="32" t="s">
        <v>0</v>
      </c>
      <c r="C7" s="26"/>
      <c r="D7" s="26"/>
      <c r="E7" s="26"/>
    </row>
    <row r="8" spans="1:16" ht="15.75" customHeight="1" x14ac:dyDescent="0.2">
      <c r="B8" s="26"/>
      <c r="C8" s="54" t="s">
        <v>1</v>
      </c>
      <c r="D8" s="55"/>
      <c r="E8" s="55"/>
      <c r="F8" s="55"/>
      <c r="H8" s="54" t="s">
        <v>2</v>
      </c>
      <c r="I8" s="55"/>
      <c r="J8" s="55"/>
      <c r="K8" s="55"/>
      <c r="M8" s="54" t="s">
        <v>3</v>
      </c>
      <c r="N8" s="55"/>
      <c r="O8" s="55"/>
      <c r="P8" s="55"/>
    </row>
    <row r="9" spans="1:16" ht="15.75" customHeight="1" x14ac:dyDescent="0.2">
      <c r="B9" s="30" t="s">
        <v>4</v>
      </c>
      <c r="C9" s="21">
        <v>1000000</v>
      </c>
      <c r="H9" s="21">
        <v>500000</v>
      </c>
      <c r="M9" s="21">
        <v>1000000</v>
      </c>
    </row>
    <row r="10" spans="1:16" ht="15.75" customHeight="1" x14ac:dyDescent="0.2">
      <c r="B10" s="30" t="s">
        <v>5</v>
      </c>
      <c r="C10" s="33">
        <v>0.3</v>
      </c>
      <c r="H10" s="33">
        <v>10</v>
      </c>
      <c r="M10" s="33">
        <v>0.3</v>
      </c>
    </row>
    <row r="11" spans="1:16" ht="15.75" customHeight="1" x14ac:dyDescent="0.2">
      <c r="B11" s="30" t="s">
        <v>6</v>
      </c>
      <c r="C11" s="34">
        <f>C9*C10</f>
        <v>300000</v>
      </c>
      <c r="H11" s="34">
        <f>H9*H10</f>
        <v>5000000</v>
      </c>
      <c r="M11" s="34">
        <f>M9*M10</f>
        <v>300000</v>
      </c>
    </row>
    <row r="12" spans="1:16" ht="15.75" customHeight="1" x14ac:dyDescent="0.2">
      <c r="B12" s="30" t="s">
        <v>7</v>
      </c>
      <c r="C12" s="22">
        <v>5000000</v>
      </c>
      <c r="H12" s="22">
        <v>2000000</v>
      </c>
      <c r="I12" s="34"/>
      <c r="M12" s="22">
        <v>2500000</v>
      </c>
    </row>
    <row r="13" spans="1:16" ht="15.75" customHeight="1" x14ac:dyDescent="0.2">
      <c r="B13" s="30" t="s">
        <v>8</v>
      </c>
      <c r="C13" s="22">
        <v>10000000</v>
      </c>
      <c r="H13" s="22">
        <v>6000000</v>
      </c>
      <c r="M13" s="22">
        <v>3000000</v>
      </c>
    </row>
    <row r="14" spans="1:16" ht="15.75" customHeight="1" x14ac:dyDescent="0.2">
      <c r="B14" s="30" t="s">
        <v>9</v>
      </c>
      <c r="C14" s="23">
        <v>3000000</v>
      </c>
      <c r="H14" s="23">
        <v>1500000</v>
      </c>
      <c r="M14" s="23">
        <v>500000</v>
      </c>
    </row>
    <row r="15" spans="1:16" ht="15.75" customHeight="1" x14ac:dyDescent="0.2">
      <c r="B15" s="30" t="s">
        <v>10</v>
      </c>
      <c r="C15" s="35">
        <f>C13-C12</f>
        <v>5000000</v>
      </c>
      <c r="H15" s="35">
        <f>H13-H12</f>
        <v>4000000</v>
      </c>
      <c r="M15" s="35">
        <f>M13-M12</f>
        <v>500000</v>
      </c>
    </row>
    <row r="16" spans="1:16" ht="15.75" customHeight="1" x14ac:dyDescent="0.2">
      <c r="B16" s="30" t="s">
        <v>11</v>
      </c>
      <c r="C16" s="35">
        <f>MAX((((C13-C14-C15)/B25)*365),C11)</f>
        <v>2000000</v>
      </c>
      <c r="H16" s="35">
        <f>MAX((((H13-H14-H15)/B25)*365),H11)</f>
        <v>5000000</v>
      </c>
      <c r="M16" s="35">
        <f>MAX((((M13-M14-M15)/B25)*365),M11)</f>
        <v>2000000</v>
      </c>
    </row>
    <row r="17" spans="1:16" ht="15.75" customHeight="1" x14ac:dyDescent="0.2">
      <c r="A17" s="26"/>
      <c r="B17" s="26"/>
      <c r="C17" s="26"/>
      <c r="D17" s="26"/>
    </row>
    <row r="18" spans="1:16" ht="15.75" customHeight="1" x14ac:dyDescent="0.2">
      <c r="A18" s="31" t="s">
        <v>12</v>
      </c>
      <c r="B18" s="26"/>
      <c r="C18" s="26"/>
      <c r="D18" s="26"/>
    </row>
    <row r="19" spans="1:16" ht="15.75" customHeight="1" x14ac:dyDescent="0.2">
      <c r="A19" s="30" t="s">
        <v>13</v>
      </c>
      <c r="B19" s="24">
        <v>0.52</v>
      </c>
      <c r="C19" s="26"/>
      <c r="D19" s="26"/>
    </row>
    <row r="20" spans="1:16" ht="15.75" customHeight="1" x14ac:dyDescent="0.2">
      <c r="A20" s="30" t="s">
        <v>14</v>
      </c>
      <c r="B20" s="24">
        <v>0.23</v>
      </c>
      <c r="C20" s="26"/>
      <c r="D20" s="26"/>
    </row>
    <row r="21" spans="1:16" ht="15.75" customHeight="1" x14ac:dyDescent="0.2">
      <c r="A21" s="30" t="s">
        <v>15</v>
      </c>
      <c r="B21" s="24">
        <v>0.18</v>
      </c>
      <c r="C21" s="26"/>
      <c r="D21" s="26"/>
    </row>
    <row r="22" spans="1:16" ht="15.75" customHeight="1" x14ac:dyDescent="0.2">
      <c r="A22" s="26"/>
      <c r="B22" s="26"/>
      <c r="C22" s="26"/>
      <c r="D22" s="26"/>
    </row>
    <row r="23" spans="1:16" ht="15.75" customHeight="1" x14ac:dyDescent="0.2">
      <c r="A23" s="31" t="s">
        <v>16</v>
      </c>
      <c r="B23" s="57">
        <v>0.1237</v>
      </c>
      <c r="C23" s="26"/>
      <c r="D23" s="26"/>
    </row>
    <row r="24" spans="1:16" ht="15.75" customHeight="1" x14ac:dyDescent="0.2">
      <c r="A24" s="31" t="s">
        <v>17</v>
      </c>
      <c r="B24" s="25">
        <v>2</v>
      </c>
    </row>
    <row r="25" spans="1:16" ht="15.75" customHeight="1" x14ac:dyDescent="0.2">
      <c r="A25" s="31" t="s">
        <v>31</v>
      </c>
      <c r="B25" s="25">
        <v>365</v>
      </c>
    </row>
    <row r="27" spans="1:16" ht="12.75" x14ac:dyDescent="0.2">
      <c r="A27" s="26" t="s">
        <v>26</v>
      </c>
      <c r="C27" s="54" t="s">
        <v>1</v>
      </c>
      <c r="D27" s="55"/>
      <c r="E27" s="55"/>
      <c r="F27" s="55"/>
      <c r="H27" s="54" t="s">
        <v>2</v>
      </c>
      <c r="I27" s="55"/>
      <c r="J27" s="55"/>
      <c r="K27" s="55"/>
      <c r="M27" s="54" t="s">
        <v>3</v>
      </c>
      <c r="N27" s="55"/>
      <c r="O27" s="55"/>
      <c r="P27" s="55"/>
    </row>
    <row r="28" spans="1:16" ht="12.75" x14ac:dyDescent="0.2">
      <c r="A28" s="26" t="s">
        <v>18</v>
      </c>
      <c r="B28" s="26" t="s">
        <v>19</v>
      </c>
      <c r="C28" s="26" t="s">
        <v>20</v>
      </c>
      <c r="D28" s="26" t="s">
        <v>21</v>
      </c>
      <c r="E28" s="26" t="s">
        <v>22</v>
      </c>
      <c r="F28" s="26" t="s">
        <v>23</v>
      </c>
      <c r="H28" s="26" t="s">
        <v>20</v>
      </c>
      <c r="I28" s="26" t="s">
        <v>21</v>
      </c>
      <c r="J28" s="26" t="s">
        <v>22</v>
      </c>
      <c r="K28" s="26" t="s">
        <v>23</v>
      </c>
      <c r="M28" s="26" t="s">
        <v>20</v>
      </c>
      <c r="N28" s="26" t="s">
        <v>21</v>
      </c>
      <c r="O28" s="26" t="s">
        <v>22</v>
      </c>
      <c r="P28" s="26" t="s">
        <v>23</v>
      </c>
    </row>
    <row r="29" spans="1:16" ht="12.75" x14ac:dyDescent="0.2">
      <c r="A29" s="26">
        <v>1</v>
      </c>
      <c r="B29" s="36">
        <f>IF(($A29+$B$24)=2,($B$19+(0.5*$B$20)),IF(($A29+$B$24)=3,($B$20+(0.5*$B$21)),(1.5*$B$21)))</f>
        <v>0.32</v>
      </c>
      <c r="C29" s="37">
        <f>C16*(1-B29)</f>
        <v>1359999.9999999998</v>
      </c>
      <c r="D29" s="38">
        <f>1/((1+$B$23)^(0.5))</f>
        <v>0.94335424825295311</v>
      </c>
      <c r="E29" s="37">
        <f t="shared" ref="E29:E58" si="0">C29*D29</f>
        <v>1282961.7776240159</v>
      </c>
      <c r="F29" s="37">
        <f>E29</f>
        <v>1282961.7776240159</v>
      </c>
      <c r="H29" s="37">
        <f>H16*(1-B29)</f>
        <v>3399999.9999999995</v>
      </c>
      <c r="I29" s="38">
        <f>D29</f>
        <v>0.94335424825295311</v>
      </c>
      <c r="J29" s="37">
        <f t="shared" ref="J29:J58" si="1">H29*I29</f>
        <v>3207404.4440600402</v>
      </c>
      <c r="K29" s="37">
        <f>J29</f>
        <v>3207404.4440600402</v>
      </c>
      <c r="M29" s="37">
        <f>M16*(1-B29)</f>
        <v>1359999.9999999998</v>
      </c>
      <c r="N29" s="38">
        <f>D29</f>
        <v>0.94335424825295311</v>
      </c>
      <c r="O29" s="37">
        <f t="shared" ref="O29:O58" si="2">M29*N29</f>
        <v>1282961.7776240159</v>
      </c>
      <c r="P29" s="37">
        <f>O29</f>
        <v>1282961.7776240159</v>
      </c>
    </row>
    <row r="30" spans="1:16" ht="12.75" x14ac:dyDescent="0.2">
      <c r="A30" s="26">
        <f>A29+1</f>
        <v>2</v>
      </c>
      <c r="B30" s="36">
        <f>IF(($A30+$B$24)=3,$B$20,$B$21)</f>
        <v>0.18</v>
      </c>
      <c r="C30" s="37">
        <f t="shared" ref="C30:C58" si="3">C29*(1-$B30)</f>
        <v>1115200</v>
      </c>
      <c r="D30" s="38">
        <f>1/((1+$B$23)^(A29+0.5))</f>
        <v>0.83950720677489821</v>
      </c>
      <c r="E30" s="37">
        <f t="shared" si="0"/>
        <v>936218.43699536647</v>
      </c>
      <c r="F30" s="37">
        <f t="shared" ref="F30:F58" si="4">F29+E30</f>
        <v>2219180.2146193823</v>
      </c>
      <c r="H30" s="37">
        <f t="shared" ref="H30:H58" si="5">H29*(1-$B30)</f>
        <v>2788000</v>
      </c>
      <c r="I30" s="38">
        <f t="shared" ref="I30:I58" si="6">D30</f>
        <v>0.83950720677489821</v>
      </c>
      <c r="J30" s="37">
        <f t="shared" si="1"/>
        <v>2340546.092488416</v>
      </c>
      <c r="K30" s="37">
        <f t="shared" ref="K30:K58" si="7">K29+J30</f>
        <v>5547950.5365484562</v>
      </c>
      <c r="M30" s="37">
        <f t="shared" ref="M30:M58" si="8">M29*(1-$B30)</f>
        <v>1115200</v>
      </c>
      <c r="N30" s="38">
        <f t="shared" ref="N30:N58" si="9">D30</f>
        <v>0.83950720677489821</v>
      </c>
      <c r="O30" s="37">
        <f t="shared" si="2"/>
        <v>936218.43699536647</v>
      </c>
      <c r="P30" s="37">
        <f t="shared" ref="P30:P58" si="10">P29+O30</f>
        <v>2219180.2146193823</v>
      </c>
    </row>
    <row r="31" spans="1:16" ht="12.75" x14ac:dyDescent="0.2">
      <c r="A31" s="26">
        <f t="shared" ref="A31:A58" si="11">A30+1</f>
        <v>3</v>
      </c>
      <c r="B31" s="36">
        <f>B21</f>
        <v>0.18</v>
      </c>
      <c r="C31" s="37">
        <f t="shared" si="3"/>
        <v>914464.00000000012</v>
      </c>
      <c r="D31" s="38">
        <f t="shared" ref="D31:D58" si="12">1/((1+$B$23)^(A30+0.5))</f>
        <v>0.74709193447975286</v>
      </c>
      <c r="E31" s="37">
        <f t="shared" si="0"/>
        <v>683188.6787720928</v>
      </c>
      <c r="F31" s="37">
        <f t="shared" si="4"/>
        <v>2902368.8933914751</v>
      </c>
      <c r="H31" s="37">
        <f t="shared" si="5"/>
        <v>2286160</v>
      </c>
      <c r="I31" s="38">
        <f t="shared" si="6"/>
        <v>0.74709193447975286</v>
      </c>
      <c r="J31" s="37">
        <f t="shared" si="1"/>
        <v>1707971.6969302318</v>
      </c>
      <c r="K31" s="37">
        <f t="shared" si="7"/>
        <v>7255922.2334786877</v>
      </c>
      <c r="M31" s="37">
        <f t="shared" si="8"/>
        <v>914464.00000000012</v>
      </c>
      <c r="N31" s="38">
        <f t="shared" si="9"/>
        <v>0.74709193447975286</v>
      </c>
      <c r="O31" s="37">
        <f t="shared" si="2"/>
        <v>683188.6787720928</v>
      </c>
      <c r="P31" s="37">
        <f t="shared" si="10"/>
        <v>2902368.8933914751</v>
      </c>
    </row>
    <row r="32" spans="1:16" ht="12.75" x14ac:dyDescent="0.2">
      <c r="A32" s="26">
        <f t="shared" si="11"/>
        <v>4</v>
      </c>
      <c r="B32" s="36">
        <f t="shared" ref="B32:B58" si="13">IF(($A32+$B$24)=2,$B$19,IF(($A32+$B$24)=3,$B$20,$B$21))</f>
        <v>0.18</v>
      </c>
      <c r="C32" s="37">
        <f t="shared" si="3"/>
        <v>749860.4800000001</v>
      </c>
      <c r="D32" s="38">
        <f t="shared" si="12"/>
        <v>0.66484999063785077</v>
      </c>
      <c r="E32" s="37">
        <f t="shared" si="0"/>
        <v>498544.73310769437</v>
      </c>
      <c r="F32" s="37">
        <f t="shared" si="4"/>
        <v>3400913.6264991695</v>
      </c>
      <c r="H32" s="37">
        <f t="shared" si="5"/>
        <v>1874651.2000000002</v>
      </c>
      <c r="I32" s="38">
        <f t="shared" si="6"/>
        <v>0.66484999063785077</v>
      </c>
      <c r="J32" s="37">
        <f t="shared" si="1"/>
        <v>1246361.8327692358</v>
      </c>
      <c r="K32" s="37">
        <f t="shared" si="7"/>
        <v>8502284.0662479233</v>
      </c>
      <c r="M32" s="37">
        <f t="shared" si="8"/>
        <v>749860.4800000001</v>
      </c>
      <c r="N32" s="38">
        <f t="shared" si="9"/>
        <v>0.66484999063785077</v>
      </c>
      <c r="O32" s="37">
        <f t="shared" si="2"/>
        <v>498544.73310769437</v>
      </c>
      <c r="P32" s="37">
        <f t="shared" si="10"/>
        <v>3400913.6264991695</v>
      </c>
    </row>
    <row r="33" spans="1:16" ht="12.75" x14ac:dyDescent="0.2">
      <c r="A33" s="26">
        <f t="shared" si="11"/>
        <v>5</v>
      </c>
      <c r="B33" s="36">
        <f t="shared" si="13"/>
        <v>0.18</v>
      </c>
      <c r="C33" s="37">
        <f t="shared" si="3"/>
        <v>614885.59360000014</v>
      </c>
      <c r="D33" s="38">
        <f t="shared" si="12"/>
        <v>0.59166146715124213</v>
      </c>
      <c r="E33" s="37">
        <f t="shared" si="0"/>
        <v>363804.11243953853</v>
      </c>
      <c r="F33" s="37">
        <f t="shared" si="4"/>
        <v>3764717.7389387079</v>
      </c>
      <c r="H33" s="37">
        <f t="shared" si="5"/>
        <v>1537213.9840000002</v>
      </c>
      <c r="I33" s="38">
        <f t="shared" si="6"/>
        <v>0.59166146715124213</v>
      </c>
      <c r="J33" s="37">
        <f t="shared" si="1"/>
        <v>909510.28109884611</v>
      </c>
      <c r="K33" s="37">
        <f t="shared" si="7"/>
        <v>9411794.3473467696</v>
      </c>
      <c r="M33" s="37">
        <f t="shared" si="8"/>
        <v>614885.59360000014</v>
      </c>
      <c r="N33" s="38">
        <f t="shared" si="9"/>
        <v>0.59166146715124213</v>
      </c>
      <c r="O33" s="37">
        <f t="shared" si="2"/>
        <v>363804.11243953853</v>
      </c>
      <c r="P33" s="37">
        <f t="shared" si="10"/>
        <v>3764717.7389387079</v>
      </c>
    </row>
    <row r="34" spans="1:16" ht="12.75" x14ac:dyDescent="0.2">
      <c r="A34" s="26">
        <f t="shared" si="11"/>
        <v>6</v>
      </c>
      <c r="B34" s="36">
        <f t="shared" si="13"/>
        <v>0.18</v>
      </c>
      <c r="C34" s="37">
        <f t="shared" si="3"/>
        <v>504206.18675200013</v>
      </c>
      <c r="D34" s="38">
        <f t="shared" si="12"/>
        <v>0.52652973849892526</v>
      </c>
      <c r="E34" s="37">
        <f t="shared" si="0"/>
        <v>265479.55166007089</v>
      </c>
      <c r="F34" s="37">
        <f t="shared" si="4"/>
        <v>4030197.290598779</v>
      </c>
      <c r="H34" s="37">
        <f t="shared" si="5"/>
        <v>1260515.4668800002</v>
      </c>
      <c r="I34" s="38">
        <f t="shared" si="6"/>
        <v>0.52652973849892526</v>
      </c>
      <c r="J34" s="37">
        <f t="shared" si="1"/>
        <v>663698.87915017724</v>
      </c>
      <c r="K34" s="37">
        <f t="shared" si="7"/>
        <v>10075493.226496946</v>
      </c>
      <c r="M34" s="37">
        <f t="shared" si="8"/>
        <v>504206.18675200013</v>
      </c>
      <c r="N34" s="38">
        <f t="shared" si="9"/>
        <v>0.52652973849892526</v>
      </c>
      <c r="O34" s="37">
        <f t="shared" si="2"/>
        <v>265479.55166007089</v>
      </c>
      <c r="P34" s="37">
        <f t="shared" si="10"/>
        <v>4030197.290598779</v>
      </c>
    </row>
    <row r="35" spans="1:16" ht="12.75" x14ac:dyDescent="0.2">
      <c r="A35" s="26">
        <f t="shared" si="11"/>
        <v>7</v>
      </c>
      <c r="B35" s="36">
        <f t="shared" si="13"/>
        <v>0.18</v>
      </c>
      <c r="C35" s="37">
        <f t="shared" si="3"/>
        <v>413449.07313664013</v>
      </c>
      <c r="D35" s="38">
        <f t="shared" si="12"/>
        <v>0.46856789045023156</v>
      </c>
      <c r="E35" s="37">
        <f t="shared" si="0"/>
        <v>193728.96000823897</v>
      </c>
      <c r="F35" s="37">
        <f t="shared" si="4"/>
        <v>4223926.2506070184</v>
      </c>
      <c r="H35" s="37">
        <f t="shared" si="5"/>
        <v>1033622.6828416003</v>
      </c>
      <c r="I35" s="38">
        <f t="shared" si="6"/>
        <v>0.46856789045023156</v>
      </c>
      <c r="J35" s="37">
        <f t="shared" si="1"/>
        <v>484322.40002059739</v>
      </c>
      <c r="K35" s="37">
        <f t="shared" si="7"/>
        <v>10559815.626517544</v>
      </c>
      <c r="M35" s="37">
        <f t="shared" si="8"/>
        <v>413449.07313664013</v>
      </c>
      <c r="N35" s="38">
        <f t="shared" si="9"/>
        <v>0.46856789045023156</v>
      </c>
      <c r="O35" s="37">
        <f t="shared" si="2"/>
        <v>193728.96000823897</v>
      </c>
      <c r="P35" s="37">
        <f t="shared" si="10"/>
        <v>4223926.2506070184</v>
      </c>
    </row>
    <row r="36" spans="1:16" ht="12.75" x14ac:dyDescent="0.2">
      <c r="A36" s="26">
        <f t="shared" si="11"/>
        <v>8</v>
      </c>
      <c r="B36" s="36">
        <f t="shared" si="13"/>
        <v>0.18</v>
      </c>
      <c r="C36" s="37">
        <f t="shared" si="3"/>
        <v>339028.23997204495</v>
      </c>
      <c r="D36" s="38">
        <f t="shared" si="12"/>
        <v>0.41698664274293101</v>
      </c>
      <c r="E36" s="37">
        <f t="shared" si="0"/>
        <v>141370.24758098778</v>
      </c>
      <c r="F36" s="37">
        <f t="shared" si="4"/>
        <v>4365296.4981880058</v>
      </c>
      <c r="H36" s="37">
        <f t="shared" si="5"/>
        <v>847570.59993011225</v>
      </c>
      <c r="I36" s="38">
        <f t="shared" si="6"/>
        <v>0.41698664274293101</v>
      </c>
      <c r="J36" s="37">
        <f t="shared" si="1"/>
        <v>353425.61895246943</v>
      </c>
      <c r="K36" s="37">
        <f t="shared" si="7"/>
        <v>10913241.245470013</v>
      </c>
      <c r="M36" s="37">
        <f t="shared" si="8"/>
        <v>339028.23997204495</v>
      </c>
      <c r="N36" s="38">
        <f t="shared" si="9"/>
        <v>0.41698664274293101</v>
      </c>
      <c r="O36" s="37">
        <f t="shared" si="2"/>
        <v>141370.24758098778</v>
      </c>
      <c r="P36" s="37">
        <f t="shared" si="10"/>
        <v>4365296.4981880058</v>
      </c>
    </row>
    <row r="37" spans="1:16" ht="12.75" x14ac:dyDescent="0.2">
      <c r="A37" s="26">
        <f t="shared" si="11"/>
        <v>9</v>
      </c>
      <c r="B37" s="36">
        <f t="shared" si="13"/>
        <v>0.18</v>
      </c>
      <c r="C37" s="37">
        <f t="shared" si="3"/>
        <v>278003.15677707689</v>
      </c>
      <c r="D37" s="38">
        <f t="shared" si="12"/>
        <v>0.37108360126629086</v>
      </c>
      <c r="E37" s="37">
        <f t="shared" si="0"/>
        <v>103162.41258023494</v>
      </c>
      <c r="F37" s="37">
        <f t="shared" si="4"/>
        <v>4468458.9107682407</v>
      </c>
      <c r="H37" s="37">
        <f t="shared" si="5"/>
        <v>695007.89194269211</v>
      </c>
      <c r="I37" s="38">
        <f t="shared" si="6"/>
        <v>0.37108360126629086</v>
      </c>
      <c r="J37" s="37">
        <f t="shared" si="1"/>
        <v>257906.03145058732</v>
      </c>
      <c r="K37" s="37">
        <f t="shared" si="7"/>
        <v>11171147.276920602</v>
      </c>
      <c r="M37" s="37">
        <f t="shared" si="8"/>
        <v>278003.15677707689</v>
      </c>
      <c r="N37" s="38">
        <f t="shared" si="9"/>
        <v>0.37108360126629086</v>
      </c>
      <c r="O37" s="37">
        <f t="shared" si="2"/>
        <v>103162.41258023494</v>
      </c>
      <c r="P37" s="37">
        <f t="shared" si="10"/>
        <v>4468458.9107682407</v>
      </c>
    </row>
    <row r="38" spans="1:16" ht="12.75" x14ac:dyDescent="0.2">
      <c r="A38" s="26">
        <f t="shared" si="11"/>
        <v>10</v>
      </c>
      <c r="B38" s="36">
        <f t="shared" si="13"/>
        <v>0.18</v>
      </c>
      <c r="C38" s="37">
        <f t="shared" si="3"/>
        <v>227962.58855720307</v>
      </c>
      <c r="D38" s="38">
        <f t="shared" si="12"/>
        <v>0.33023369339351333</v>
      </c>
      <c r="E38" s="37">
        <f t="shared" si="0"/>
        <v>75280.927574791029</v>
      </c>
      <c r="F38" s="37">
        <f t="shared" si="4"/>
        <v>4543739.8383430317</v>
      </c>
      <c r="H38" s="37">
        <f t="shared" si="5"/>
        <v>569906.47139300755</v>
      </c>
      <c r="I38" s="38">
        <f t="shared" si="6"/>
        <v>0.33023369339351333</v>
      </c>
      <c r="J38" s="37">
        <f t="shared" si="1"/>
        <v>188202.31893697754</v>
      </c>
      <c r="K38" s="37">
        <f t="shared" si="7"/>
        <v>11359349.595857579</v>
      </c>
      <c r="M38" s="37">
        <f t="shared" si="8"/>
        <v>227962.58855720307</v>
      </c>
      <c r="N38" s="38">
        <f t="shared" si="9"/>
        <v>0.33023369339351333</v>
      </c>
      <c r="O38" s="37">
        <f t="shared" si="2"/>
        <v>75280.927574791029</v>
      </c>
      <c r="P38" s="37">
        <f t="shared" si="10"/>
        <v>4543739.8383430317</v>
      </c>
    </row>
    <row r="39" spans="1:16" ht="12.75" x14ac:dyDescent="0.2">
      <c r="A39" s="26">
        <f t="shared" si="11"/>
        <v>11</v>
      </c>
      <c r="B39" s="36">
        <f t="shared" si="13"/>
        <v>0.18</v>
      </c>
      <c r="C39" s="37">
        <f t="shared" si="3"/>
        <v>186929.32261690652</v>
      </c>
      <c r="D39" s="38">
        <f t="shared" si="12"/>
        <v>0.29388065621919846</v>
      </c>
      <c r="E39" s="37">
        <f t="shared" si="0"/>
        <v>54934.911997266739</v>
      </c>
      <c r="F39" s="37">
        <f t="shared" si="4"/>
        <v>4598674.7503402987</v>
      </c>
      <c r="H39" s="37">
        <f t="shared" si="5"/>
        <v>467323.30654226622</v>
      </c>
      <c r="I39" s="38">
        <f t="shared" si="6"/>
        <v>0.29388065621919846</v>
      </c>
      <c r="J39" s="37">
        <f t="shared" si="1"/>
        <v>137337.27999316683</v>
      </c>
      <c r="K39" s="37">
        <f t="shared" si="7"/>
        <v>11496686.875850746</v>
      </c>
      <c r="M39" s="37">
        <f t="shared" si="8"/>
        <v>186929.32261690652</v>
      </c>
      <c r="N39" s="38">
        <f t="shared" si="9"/>
        <v>0.29388065621919846</v>
      </c>
      <c r="O39" s="37">
        <f t="shared" si="2"/>
        <v>54934.911997266739</v>
      </c>
      <c r="P39" s="37">
        <f t="shared" si="10"/>
        <v>4598674.7503402987</v>
      </c>
    </row>
    <row r="40" spans="1:16" ht="12.75" x14ac:dyDescent="0.2">
      <c r="A40" s="26">
        <f t="shared" si="11"/>
        <v>12</v>
      </c>
      <c r="B40" s="36">
        <f t="shared" si="13"/>
        <v>0.18</v>
      </c>
      <c r="C40" s="37">
        <f t="shared" si="3"/>
        <v>153282.04454586335</v>
      </c>
      <c r="D40" s="38">
        <f t="shared" si="12"/>
        <v>0.26152946179513975</v>
      </c>
      <c r="E40" s="37">
        <f t="shared" si="0"/>
        <v>40087.770612938279</v>
      </c>
      <c r="F40" s="37">
        <f t="shared" si="4"/>
        <v>4638762.5209532371</v>
      </c>
      <c r="H40" s="37">
        <f t="shared" si="5"/>
        <v>383205.11136465834</v>
      </c>
      <c r="I40" s="38">
        <f t="shared" si="6"/>
        <v>0.26152946179513975</v>
      </c>
      <c r="J40" s="37">
        <f t="shared" si="1"/>
        <v>100219.42653234569</v>
      </c>
      <c r="K40" s="37">
        <f t="shared" si="7"/>
        <v>11596906.302383091</v>
      </c>
      <c r="M40" s="37">
        <f t="shared" si="8"/>
        <v>153282.04454586335</v>
      </c>
      <c r="N40" s="38">
        <f t="shared" si="9"/>
        <v>0.26152946179513975</v>
      </c>
      <c r="O40" s="37">
        <f t="shared" si="2"/>
        <v>40087.770612938279</v>
      </c>
      <c r="P40" s="37">
        <f t="shared" si="10"/>
        <v>4638762.5209532371</v>
      </c>
    </row>
    <row r="41" spans="1:16" ht="12.75" x14ac:dyDescent="0.2">
      <c r="A41" s="26">
        <f t="shared" si="11"/>
        <v>13</v>
      </c>
      <c r="B41" s="36">
        <f t="shared" si="13"/>
        <v>0.18</v>
      </c>
      <c r="C41" s="37">
        <f t="shared" si="3"/>
        <v>125691.27652760796</v>
      </c>
      <c r="D41" s="38">
        <f t="shared" si="12"/>
        <v>0.23273957621708619</v>
      </c>
      <c r="E41" s="37">
        <f t="shared" si="0"/>
        <v>29253.334433220069</v>
      </c>
      <c r="F41" s="37">
        <f t="shared" si="4"/>
        <v>4668015.8553864574</v>
      </c>
      <c r="H41" s="37">
        <f t="shared" si="5"/>
        <v>314228.19131901988</v>
      </c>
      <c r="I41" s="38">
        <f t="shared" si="6"/>
        <v>0.23273957621708619</v>
      </c>
      <c r="J41" s="37">
        <f t="shared" si="1"/>
        <v>73133.336083050162</v>
      </c>
      <c r="K41" s="37">
        <f t="shared" si="7"/>
        <v>11670039.638466142</v>
      </c>
      <c r="M41" s="37">
        <f t="shared" si="8"/>
        <v>125691.27652760796</v>
      </c>
      <c r="N41" s="38">
        <f t="shared" si="9"/>
        <v>0.23273957621708619</v>
      </c>
      <c r="O41" s="37">
        <f t="shared" si="2"/>
        <v>29253.334433220069</v>
      </c>
      <c r="P41" s="37">
        <f t="shared" si="10"/>
        <v>4668015.8553864574</v>
      </c>
    </row>
    <row r="42" spans="1:16" ht="12.75" x14ac:dyDescent="0.2">
      <c r="A42" s="26">
        <f t="shared" si="11"/>
        <v>14</v>
      </c>
      <c r="B42" s="36">
        <f t="shared" si="13"/>
        <v>0.18</v>
      </c>
      <c r="C42" s="37">
        <f t="shared" si="3"/>
        <v>103066.84675263854</v>
      </c>
      <c r="D42" s="38">
        <f t="shared" si="12"/>
        <v>0.20711896076985511</v>
      </c>
      <c r="E42" s="37">
        <f t="shared" si="0"/>
        <v>21347.098189232409</v>
      </c>
      <c r="F42" s="37">
        <f t="shared" si="4"/>
        <v>4689362.9535756903</v>
      </c>
      <c r="H42" s="37">
        <f t="shared" si="5"/>
        <v>257667.11688159633</v>
      </c>
      <c r="I42" s="38">
        <f t="shared" si="6"/>
        <v>0.20711896076985511</v>
      </c>
      <c r="J42" s="37">
        <f t="shared" si="1"/>
        <v>53367.74547308102</v>
      </c>
      <c r="K42" s="37">
        <f t="shared" si="7"/>
        <v>11723407.383939223</v>
      </c>
      <c r="M42" s="37">
        <f t="shared" si="8"/>
        <v>103066.84675263854</v>
      </c>
      <c r="N42" s="38">
        <f t="shared" si="9"/>
        <v>0.20711896076985511</v>
      </c>
      <c r="O42" s="37">
        <f t="shared" si="2"/>
        <v>21347.098189232409</v>
      </c>
      <c r="P42" s="37">
        <f t="shared" si="10"/>
        <v>4689362.9535756903</v>
      </c>
    </row>
    <row r="43" spans="1:16" ht="12.75" x14ac:dyDescent="0.2">
      <c r="A43" s="26">
        <f t="shared" si="11"/>
        <v>15</v>
      </c>
      <c r="B43" s="36">
        <f t="shared" si="13"/>
        <v>0.18</v>
      </c>
      <c r="C43" s="37">
        <f t="shared" si="3"/>
        <v>84514.814337163611</v>
      </c>
      <c r="D43" s="38">
        <f t="shared" si="12"/>
        <v>0.18431873344296087</v>
      </c>
      <c r="E43" s="37">
        <f t="shared" si="0"/>
        <v>15577.663535792988</v>
      </c>
      <c r="F43" s="37">
        <f t="shared" si="4"/>
        <v>4704940.6171114836</v>
      </c>
      <c r="H43" s="37">
        <f t="shared" si="5"/>
        <v>211287.03584290901</v>
      </c>
      <c r="I43" s="38">
        <f t="shared" si="6"/>
        <v>0.18431873344296087</v>
      </c>
      <c r="J43" s="37">
        <f t="shared" si="1"/>
        <v>38944.158839482465</v>
      </c>
      <c r="K43" s="37">
        <f t="shared" si="7"/>
        <v>11762351.542778706</v>
      </c>
      <c r="M43" s="37">
        <f t="shared" si="8"/>
        <v>84514.814337163611</v>
      </c>
      <c r="N43" s="38">
        <f t="shared" si="9"/>
        <v>0.18431873344296087</v>
      </c>
      <c r="O43" s="37">
        <f t="shared" si="2"/>
        <v>15577.663535792988</v>
      </c>
      <c r="P43" s="37">
        <f t="shared" si="10"/>
        <v>4704940.6171114836</v>
      </c>
    </row>
    <row r="44" spans="1:16" ht="12.75" x14ac:dyDescent="0.2">
      <c r="A44" s="26">
        <f t="shared" si="11"/>
        <v>16</v>
      </c>
      <c r="B44" s="36">
        <f t="shared" si="13"/>
        <v>0.18</v>
      </c>
      <c r="C44" s="37">
        <f t="shared" si="3"/>
        <v>69302.147756474165</v>
      </c>
      <c r="D44" s="38">
        <f t="shared" si="12"/>
        <v>0.16402841812134991</v>
      </c>
      <c r="E44" s="37">
        <f t="shared" si="0"/>
        <v>11367.521668906516</v>
      </c>
      <c r="F44" s="37">
        <f t="shared" si="4"/>
        <v>4716308.1387803899</v>
      </c>
      <c r="H44" s="37">
        <f t="shared" si="5"/>
        <v>173255.36939118541</v>
      </c>
      <c r="I44" s="38">
        <f t="shared" si="6"/>
        <v>0.16402841812134991</v>
      </c>
      <c r="J44" s="37">
        <f t="shared" si="1"/>
        <v>28418.804172266289</v>
      </c>
      <c r="K44" s="37">
        <f t="shared" si="7"/>
        <v>11790770.346950972</v>
      </c>
      <c r="M44" s="37">
        <f t="shared" si="8"/>
        <v>69302.147756474165</v>
      </c>
      <c r="N44" s="38">
        <f t="shared" si="9"/>
        <v>0.16402841812134991</v>
      </c>
      <c r="O44" s="37">
        <f t="shared" si="2"/>
        <v>11367.521668906516</v>
      </c>
      <c r="P44" s="37">
        <f t="shared" si="10"/>
        <v>4716308.1387803899</v>
      </c>
    </row>
    <row r="45" spans="1:16" ht="12.75" x14ac:dyDescent="0.2">
      <c r="A45" s="26">
        <f t="shared" si="11"/>
        <v>17</v>
      </c>
      <c r="B45" s="36">
        <f t="shared" si="13"/>
        <v>0.18</v>
      </c>
      <c r="C45" s="37">
        <f t="shared" si="3"/>
        <v>56827.761160308823</v>
      </c>
      <c r="D45" s="38">
        <f t="shared" si="12"/>
        <v>0.14597171675834286</v>
      </c>
      <c r="E45" s="37">
        <f t="shared" si="0"/>
        <v>8295.2458561033563</v>
      </c>
      <c r="F45" s="37">
        <f t="shared" si="4"/>
        <v>4724603.3846364934</v>
      </c>
      <c r="H45" s="37">
        <f t="shared" si="5"/>
        <v>142069.40290077205</v>
      </c>
      <c r="I45" s="38">
        <f t="shared" si="6"/>
        <v>0.14597171675834286</v>
      </c>
      <c r="J45" s="37">
        <f t="shared" si="1"/>
        <v>20738.114640258391</v>
      </c>
      <c r="K45" s="37">
        <f t="shared" si="7"/>
        <v>11811508.461591231</v>
      </c>
      <c r="M45" s="37">
        <f t="shared" si="8"/>
        <v>56827.761160308823</v>
      </c>
      <c r="N45" s="38">
        <f t="shared" si="9"/>
        <v>0.14597171675834286</v>
      </c>
      <c r="O45" s="37">
        <f t="shared" si="2"/>
        <v>8295.2458561033563</v>
      </c>
      <c r="P45" s="37">
        <f t="shared" si="10"/>
        <v>4724603.3846364934</v>
      </c>
    </row>
    <row r="46" spans="1:16" ht="12.75" x14ac:dyDescent="0.2">
      <c r="A46" s="26">
        <f t="shared" si="11"/>
        <v>18</v>
      </c>
      <c r="B46" s="36">
        <f t="shared" si="13"/>
        <v>0.18</v>
      </c>
      <c r="C46" s="37">
        <f t="shared" si="3"/>
        <v>46598.764151453237</v>
      </c>
      <c r="D46" s="38">
        <f t="shared" si="12"/>
        <v>0.12990274695945794</v>
      </c>
      <c r="E46" s="37">
        <f t="shared" si="0"/>
        <v>6053.3074681896896</v>
      </c>
      <c r="F46" s="37">
        <f t="shared" si="4"/>
        <v>4730656.6921046833</v>
      </c>
      <c r="H46" s="37">
        <f t="shared" si="5"/>
        <v>116496.9103786331</v>
      </c>
      <c r="I46" s="38">
        <f t="shared" si="6"/>
        <v>0.12990274695945794</v>
      </c>
      <c r="J46" s="37">
        <f t="shared" si="1"/>
        <v>15133.268670474225</v>
      </c>
      <c r="K46" s="37">
        <f t="shared" si="7"/>
        <v>11826641.730261706</v>
      </c>
      <c r="M46" s="37">
        <f t="shared" si="8"/>
        <v>46598.764151453237</v>
      </c>
      <c r="N46" s="38">
        <f t="shared" si="9"/>
        <v>0.12990274695945794</v>
      </c>
      <c r="O46" s="37">
        <f t="shared" si="2"/>
        <v>6053.3074681896896</v>
      </c>
      <c r="P46" s="37">
        <f t="shared" si="10"/>
        <v>4730656.6921046833</v>
      </c>
    </row>
    <row r="47" spans="1:16" ht="12.75" x14ac:dyDescent="0.2">
      <c r="A47" s="26">
        <f t="shared" si="11"/>
        <v>19</v>
      </c>
      <c r="B47" s="36">
        <f t="shared" si="13"/>
        <v>0.18</v>
      </c>
      <c r="C47" s="37">
        <f t="shared" si="3"/>
        <v>38210.986604191654</v>
      </c>
      <c r="D47" s="38">
        <f t="shared" si="12"/>
        <v>0.11560269374339946</v>
      </c>
      <c r="E47" s="37">
        <f t="shared" si="0"/>
        <v>4417.2929820375075</v>
      </c>
      <c r="F47" s="37">
        <f t="shared" si="4"/>
        <v>4735073.9850867204</v>
      </c>
      <c r="H47" s="37">
        <f t="shared" si="5"/>
        <v>95527.466510479149</v>
      </c>
      <c r="I47" s="38">
        <f t="shared" si="6"/>
        <v>0.11560269374339946</v>
      </c>
      <c r="J47" s="37">
        <f t="shared" si="1"/>
        <v>11043.23245509377</v>
      </c>
      <c r="K47" s="37">
        <f t="shared" si="7"/>
        <v>11837684.962716799</v>
      </c>
      <c r="M47" s="37">
        <f t="shared" si="8"/>
        <v>38210.986604191654</v>
      </c>
      <c r="N47" s="38">
        <f t="shared" si="9"/>
        <v>0.11560269374339946</v>
      </c>
      <c r="O47" s="37">
        <f t="shared" si="2"/>
        <v>4417.2929820375075</v>
      </c>
      <c r="P47" s="37">
        <f t="shared" si="10"/>
        <v>4735073.9850867204</v>
      </c>
    </row>
    <row r="48" spans="1:16" ht="12.75" x14ac:dyDescent="0.2">
      <c r="A48" s="26">
        <f t="shared" si="11"/>
        <v>20</v>
      </c>
      <c r="B48" s="36">
        <f t="shared" si="13"/>
        <v>0.18</v>
      </c>
      <c r="C48" s="37">
        <f t="shared" si="3"/>
        <v>31333.009015437157</v>
      </c>
      <c r="D48" s="38">
        <f t="shared" si="12"/>
        <v>0.10287682988644607</v>
      </c>
      <c r="E48" s="37">
        <f t="shared" si="0"/>
        <v>3223.4406383116097</v>
      </c>
      <c r="F48" s="37">
        <f t="shared" si="4"/>
        <v>4738297.4257250316</v>
      </c>
      <c r="H48" s="37">
        <f t="shared" si="5"/>
        <v>78332.522538592908</v>
      </c>
      <c r="I48" s="38">
        <f t="shared" si="6"/>
        <v>0.10287682988644607</v>
      </c>
      <c r="J48" s="37">
        <f t="shared" si="1"/>
        <v>8058.601595779025</v>
      </c>
      <c r="K48" s="37">
        <f t="shared" si="7"/>
        <v>11845743.564312579</v>
      </c>
      <c r="M48" s="37">
        <f t="shared" si="8"/>
        <v>31333.009015437157</v>
      </c>
      <c r="N48" s="38">
        <f t="shared" si="9"/>
        <v>0.10287682988644607</v>
      </c>
      <c r="O48" s="37">
        <f t="shared" si="2"/>
        <v>3223.4406383116097</v>
      </c>
      <c r="P48" s="37">
        <f t="shared" si="10"/>
        <v>4738297.4257250316</v>
      </c>
    </row>
    <row r="49" spans="1:16" ht="12.75" x14ac:dyDescent="0.2">
      <c r="A49" s="26">
        <f t="shared" si="11"/>
        <v>21</v>
      </c>
      <c r="B49" s="36">
        <f t="shared" si="13"/>
        <v>0.18</v>
      </c>
      <c r="C49" s="37">
        <f t="shared" si="3"/>
        <v>25693.067392658471</v>
      </c>
      <c r="D49" s="38">
        <f t="shared" si="12"/>
        <v>9.1551864275559378E-2</v>
      </c>
      <c r="E49" s="37">
        <f t="shared" si="0"/>
        <v>2352.2482187554688</v>
      </c>
      <c r="F49" s="37">
        <f t="shared" si="4"/>
        <v>4740649.6739437869</v>
      </c>
      <c r="H49" s="37">
        <f t="shared" si="5"/>
        <v>64232.668481646193</v>
      </c>
      <c r="I49" s="38">
        <f t="shared" si="6"/>
        <v>9.1551864275559378E-2</v>
      </c>
      <c r="J49" s="37">
        <f t="shared" si="1"/>
        <v>5880.6205468886728</v>
      </c>
      <c r="K49" s="37">
        <f t="shared" si="7"/>
        <v>11851624.184859468</v>
      </c>
      <c r="M49" s="37">
        <f t="shared" si="8"/>
        <v>25693.067392658471</v>
      </c>
      <c r="N49" s="38">
        <f t="shared" si="9"/>
        <v>9.1551864275559378E-2</v>
      </c>
      <c r="O49" s="37">
        <f t="shared" si="2"/>
        <v>2352.2482187554688</v>
      </c>
      <c r="P49" s="37">
        <f t="shared" si="10"/>
        <v>4740649.6739437869</v>
      </c>
    </row>
    <row r="50" spans="1:16" ht="12.75" x14ac:dyDescent="0.2">
      <c r="A50" s="26">
        <f t="shared" si="11"/>
        <v>22</v>
      </c>
      <c r="B50" s="36">
        <f t="shared" si="13"/>
        <v>0.18</v>
      </c>
      <c r="C50" s="37">
        <f t="shared" si="3"/>
        <v>21068.315261979948</v>
      </c>
      <c r="D50" s="38">
        <f t="shared" si="12"/>
        <v>8.1473582162106789E-2</v>
      </c>
      <c r="E50" s="37">
        <f t="shared" si="0"/>
        <v>1716.5111145140918</v>
      </c>
      <c r="F50" s="37">
        <f t="shared" si="4"/>
        <v>4742366.1850583013</v>
      </c>
      <c r="H50" s="37">
        <f t="shared" si="5"/>
        <v>52670.788154949885</v>
      </c>
      <c r="I50" s="38">
        <f t="shared" si="6"/>
        <v>8.1473582162106789E-2</v>
      </c>
      <c r="J50" s="37">
        <f t="shared" si="1"/>
        <v>4291.2777862852308</v>
      </c>
      <c r="K50" s="37">
        <f t="shared" si="7"/>
        <v>11855915.462645752</v>
      </c>
      <c r="M50" s="37">
        <f t="shared" si="8"/>
        <v>21068.315261979948</v>
      </c>
      <c r="N50" s="38">
        <f t="shared" si="9"/>
        <v>8.1473582162106789E-2</v>
      </c>
      <c r="O50" s="37">
        <f t="shared" si="2"/>
        <v>1716.5111145140918</v>
      </c>
      <c r="P50" s="37">
        <f t="shared" si="10"/>
        <v>4742366.1850583013</v>
      </c>
    </row>
    <row r="51" spans="1:16" ht="12.75" x14ac:dyDescent="0.2">
      <c r="A51" s="26">
        <f t="shared" si="11"/>
        <v>23</v>
      </c>
      <c r="B51" s="36">
        <f t="shared" si="13"/>
        <v>0.18</v>
      </c>
      <c r="C51" s="37">
        <f t="shared" si="3"/>
        <v>17276.018514823558</v>
      </c>
      <c r="D51" s="38">
        <f t="shared" si="12"/>
        <v>7.2504745182973021E-2</v>
      </c>
      <c r="E51" s="37">
        <f t="shared" si="0"/>
        <v>1252.5933201936061</v>
      </c>
      <c r="F51" s="37">
        <f t="shared" si="4"/>
        <v>4743618.778378495</v>
      </c>
      <c r="H51" s="37">
        <f t="shared" si="5"/>
        <v>43190.046287058911</v>
      </c>
      <c r="I51" s="38">
        <f t="shared" si="6"/>
        <v>7.2504745182973021E-2</v>
      </c>
      <c r="J51" s="37">
        <f t="shared" si="1"/>
        <v>3131.4833004840166</v>
      </c>
      <c r="K51" s="37">
        <f t="shared" si="7"/>
        <v>11859046.945946237</v>
      </c>
      <c r="M51" s="37">
        <f t="shared" si="8"/>
        <v>17276.018514823558</v>
      </c>
      <c r="N51" s="38">
        <f t="shared" si="9"/>
        <v>7.2504745182973021E-2</v>
      </c>
      <c r="O51" s="37">
        <f t="shared" si="2"/>
        <v>1252.5933201936061</v>
      </c>
      <c r="P51" s="37">
        <f t="shared" si="10"/>
        <v>4743618.778378495</v>
      </c>
    </row>
    <row r="52" spans="1:16" ht="12.75" x14ac:dyDescent="0.2">
      <c r="A52" s="26">
        <f t="shared" si="11"/>
        <v>24</v>
      </c>
      <c r="B52" s="36">
        <f t="shared" si="13"/>
        <v>0.18</v>
      </c>
      <c r="C52" s="37">
        <f t="shared" si="3"/>
        <v>14166.335182155319</v>
      </c>
      <c r="D52" s="38">
        <f t="shared" si="12"/>
        <v>6.4523222553148574E-2</v>
      </c>
      <c r="E52" s="37">
        <f t="shared" si="0"/>
        <v>914.05759772070621</v>
      </c>
      <c r="F52" s="37">
        <f t="shared" si="4"/>
        <v>4744532.835976216</v>
      </c>
      <c r="H52" s="37">
        <f t="shared" si="5"/>
        <v>35415.837955388306</v>
      </c>
      <c r="I52" s="38">
        <f t="shared" si="6"/>
        <v>6.4523222553148574E-2</v>
      </c>
      <c r="J52" s="37">
        <f t="shared" si="1"/>
        <v>2285.1439943017658</v>
      </c>
      <c r="K52" s="37">
        <f t="shared" si="7"/>
        <v>11861332.089940539</v>
      </c>
      <c r="M52" s="37">
        <f t="shared" si="8"/>
        <v>14166.335182155319</v>
      </c>
      <c r="N52" s="38">
        <f t="shared" si="9"/>
        <v>6.4523222553148574E-2</v>
      </c>
      <c r="O52" s="37">
        <f t="shared" si="2"/>
        <v>914.05759772070621</v>
      </c>
      <c r="P52" s="37">
        <f t="shared" si="10"/>
        <v>4744532.835976216</v>
      </c>
    </row>
    <row r="53" spans="1:16" ht="12.75" x14ac:dyDescent="0.2">
      <c r="A53" s="26">
        <f t="shared" si="11"/>
        <v>25</v>
      </c>
      <c r="B53" s="36">
        <f t="shared" si="13"/>
        <v>0.18</v>
      </c>
      <c r="C53" s="37">
        <f t="shared" si="3"/>
        <v>11616.394849367362</v>
      </c>
      <c r="D53" s="38">
        <f t="shared" si="12"/>
        <v>5.7420327981799905E-2</v>
      </c>
      <c r="E53" s="37">
        <f t="shared" si="0"/>
        <v>667.01720221676499</v>
      </c>
      <c r="F53" s="37">
        <f t="shared" si="4"/>
        <v>4745199.8531784331</v>
      </c>
      <c r="H53" s="37">
        <f t="shared" si="5"/>
        <v>29040.987123418414</v>
      </c>
      <c r="I53" s="38">
        <f t="shared" si="6"/>
        <v>5.7420327981799905E-2</v>
      </c>
      <c r="J53" s="37">
        <f t="shared" si="1"/>
        <v>1667.5430055419131</v>
      </c>
      <c r="K53" s="37">
        <f t="shared" si="7"/>
        <v>11862999.632946081</v>
      </c>
      <c r="M53" s="37">
        <f t="shared" si="8"/>
        <v>11616.394849367362</v>
      </c>
      <c r="N53" s="38">
        <f t="shared" si="9"/>
        <v>5.7420327981799905E-2</v>
      </c>
      <c r="O53" s="37">
        <f t="shared" si="2"/>
        <v>667.01720221676499</v>
      </c>
      <c r="P53" s="37">
        <f t="shared" si="10"/>
        <v>4745199.8531784331</v>
      </c>
    </row>
    <row r="54" spans="1:16" ht="12.75" x14ac:dyDescent="0.2">
      <c r="A54" s="26">
        <f t="shared" si="11"/>
        <v>26</v>
      </c>
      <c r="B54" s="36">
        <f t="shared" si="13"/>
        <v>0.18</v>
      </c>
      <c r="C54" s="37">
        <f t="shared" si="3"/>
        <v>9525.4437764812374</v>
      </c>
      <c r="D54" s="38">
        <f t="shared" si="12"/>
        <v>5.1099339665213073E-2</v>
      </c>
      <c r="E54" s="37">
        <f t="shared" si="0"/>
        <v>486.7438869963047</v>
      </c>
      <c r="F54" s="37">
        <f t="shared" si="4"/>
        <v>4745686.5970654292</v>
      </c>
      <c r="H54" s="37">
        <f t="shared" si="5"/>
        <v>23813.609441203102</v>
      </c>
      <c r="I54" s="38">
        <f t="shared" si="6"/>
        <v>5.1099339665213073E-2</v>
      </c>
      <c r="J54" s="37">
        <f t="shared" si="1"/>
        <v>1216.8597174907623</v>
      </c>
      <c r="K54" s="37">
        <f t="shared" si="7"/>
        <v>11864216.492663572</v>
      </c>
      <c r="M54" s="37">
        <f t="shared" si="8"/>
        <v>9525.4437764812374</v>
      </c>
      <c r="N54" s="38">
        <f t="shared" si="9"/>
        <v>5.1099339665213073E-2</v>
      </c>
      <c r="O54" s="37">
        <f t="shared" si="2"/>
        <v>486.7438869963047</v>
      </c>
      <c r="P54" s="37">
        <f t="shared" si="10"/>
        <v>4745686.5970654292</v>
      </c>
    </row>
    <row r="55" spans="1:16" ht="12.75" x14ac:dyDescent="0.2">
      <c r="A55" s="26">
        <f t="shared" si="11"/>
        <v>27</v>
      </c>
      <c r="B55" s="36">
        <f t="shared" si="13"/>
        <v>0.18</v>
      </c>
      <c r="C55" s="37">
        <f t="shared" si="3"/>
        <v>7810.8638967146153</v>
      </c>
      <c r="D55" s="38">
        <f t="shared" si="12"/>
        <v>4.5474183203001749E-2</v>
      </c>
      <c r="E55" s="37">
        <f t="shared" si="0"/>
        <v>355.19265581291256</v>
      </c>
      <c r="F55" s="37">
        <f t="shared" si="4"/>
        <v>4746041.7897212422</v>
      </c>
      <c r="H55" s="37">
        <f t="shared" si="5"/>
        <v>19527.159741786545</v>
      </c>
      <c r="I55" s="38">
        <f t="shared" si="6"/>
        <v>4.5474183203001749E-2</v>
      </c>
      <c r="J55" s="37">
        <f t="shared" si="1"/>
        <v>887.98163953228163</v>
      </c>
      <c r="K55" s="37">
        <f t="shared" si="7"/>
        <v>11865104.474303104</v>
      </c>
      <c r="M55" s="37">
        <f t="shared" si="8"/>
        <v>7810.8638967146153</v>
      </c>
      <c r="N55" s="38">
        <f t="shared" si="9"/>
        <v>4.5474183203001749E-2</v>
      </c>
      <c r="O55" s="37">
        <f t="shared" si="2"/>
        <v>355.19265581291256</v>
      </c>
      <c r="P55" s="37">
        <f t="shared" si="10"/>
        <v>4746041.7897212422</v>
      </c>
    </row>
    <row r="56" spans="1:16" ht="12.75" x14ac:dyDescent="0.2">
      <c r="A56" s="26">
        <f t="shared" si="11"/>
        <v>28</v>
      </c>
      <c r="B56" s="36">
        <f t="shared" si="13"/>
        <v>0.18</v>
      </c>
      <c r="C56" s="37">
        <f t="shared" si="3"/>
        <v>6404.9083953059853</v>
      </c>
      <c r="D56" s="38">
        <f t="shared" si="12"/>
        <v>4.046825950253783E-2</v>
      </c>
      <c r="E56" s="37">
        <f t="shared" si="0"/>
        <v>259.19549503122579</v>
      </c>
      <c r="F56" s="37">
        <f t="shared" si="4"/>
        <v>4746300.985216273</v>
      </c>
      <c r="H56" s="37">
        <f t="shared" si="5"/>
        <v>16012.270988264969</v>
      </c>
      <c r="I56" s="38">
        <f t="shared" si="6"/>
        <v>4.046825950253783E-2</v>
      </c>
      <c r="J56" s="37">
        <f t="shared" si="1"/>
        <v>647.98873757806462</v>
      </c>
      <c r="K56" s="37">
        <f t="shared" si="7"/>
        <v>11865752.463040682</v>
      </c>
      <c r="M56" s="37">
        <f t="shared" si="8"/>
        <v>6404.9083953059853</v>
      </c>
      <c r="N56" s="38">
        <f t="shared" si="9"/>
        <v>4.046825950253783E-2</v>
      </c>
      <c r="O56" s="37">
        <f t="shared" si="2"/>
        <v>259.19549503122579</v>
      </c>
      <c r="P56" s="37">
        <f t="shared" si="10"/>
        <v>4746300.985216273</v>
      </c>
    </row>
    <row r="57" spans="1:16" ht="12.75" x14ac:dyDescent="0.2">
      <c r="A57" s="26">
        <f t="shared" si="11"/>
        <v>29</v>
      </c>
      <c r="B57" s="36">
        <f t="shared" si="13"/>
        <v>0.18</v>
      </c>
      <c r="C57" s="37">
        <f t="shared" si="3"/>
        <v>5252.0248841509083</v>
      </c>
      <c r="D57" s="38">
        <f t="shared" si="12"/>
        <v>3.6013401710899555E-2</v>
      </c>
      <c r="E57" s="37">
        <f t="shared" si="0"/>
        <v>189.14328194856736</v>
      </c>
      <c r="F57" s="37">
        <f t="shared" si="4"/>
        <v>4746490.1284982217</v>
      </c>
      <c r="H57" s="37">
        <f t="shared" si="5"/>
        <v>13130.062210377275</v>
      </c>
      <c r="I57" s="38">
        <f t="shared" si="6"/>
        <v>3.6013401710899555E-2</v>
      </c>
      <c r="J57" s="37">
        <f t="shared" si="1"/>
        <v>472.85820487141854</v>
      </c>
      <c r="K57" s="37">
        <f t="shared" si="7"/>
        <v>11866225.321245553</v>
      </c>
      <c r="M57" s="37">
        <f t="shared" si="8"/>
        <v>5252.0248841509083</v>
      </c>
      <c r="N57" s="38">
        <f t="shared" si="9"/>
        <v>3.6013401710899555E-2</v>
      </c>
      <c r="O57" s="37">
        <f t="shared" si="2"/>
        <v>189.14328194856736</v>
      </c>
      <c r="P57" s="37">
        <f t="shared" si="10"/>
        <v>4746490.1284982217</v>
      </c>
    </row>
    <row r="58" spans="1:16" ht="12.75" x14ac:dyDescent="0.2">
      <c r="A58" s="26">
        <f t="shared" si="11"/>
        <v>30</v>
      </c>
      <c r="B58" s="36">
        <f t="shared" si="13"/>
        <v>0.18</v>
      </c>
      <c r="C58" s="37">
        <f t="shared" si="3"/>
        <v>4306.6604050037449</v>
      </c>
      <c r="D58" s="38">
        <f t="shared" si="12"/>
        <v>3.2048946970632326E-2</v>
      </c>
      <c r="E58" s="37">
        <f t="shared" si="0"/>
        <v>138.02393094048696</v>
      </c>
      <c r="F58" s="37">
        <f t="shared" si="4"/>
        <v>4746628.1524291625</v>
      </c>
      <c r="H58" s="37">
        <f t="shared" si="5"/>
        <v>10766.651012509366</v>
      </c>
      <c r="I58" s="38">
        <f t="shared" si="6"/>
        <v>3.2048946970632326E-2</v>
      </c>
      <c r="J58" s="37">
        <f t="shared" si="1"/>
        <v>345.05982735121751</v>
      </c>
      <c r="K58" s="37">
        <f t="shared" si="7"/>
        <v>11866570.381072905</v>
      </c>
      <c r="M58" s="37">
        <f t="shared" si="8"/>
        <v>4306.6604050037449</v>
      </c>
      <c r="N58" s="38">
        <f t="shared" si="9"/>
        <v>3.2048946970632326E-2</v>
      </c>
      <c r="O58" s="37">
        <f t="shared" si="2"/>
        <v>138.02393094048696</v>
      </c>
      <c r="P58" s="37">
        <f t="shared" si="10"/>
        <v>4746628.1524291625</v>
      </c>
    </row>
    <row r="59" spans="1:16" ht="15.75" customHeight="1" x14ac:dyDescent="0.2">
      <c r="E59" s="39"/>
      <c r="J59" s="39"/>
      <c r="O59" s="39"/>
    </row>
    <row r="62" spans="1:16" ht="15.75" customHeight="1" x14ac:dyDescent="0.2">
      <c r="A62" s="26" t="s">
        <v>27</v>
      </c>
      <c r="C62" s="54" t="s">
        <v>1</v>
      </c>
      <c r="D62" s="55"/>
      <c r="E62" s="55"/>
      <c r="F62" s="55"/>
      <c r="H62" s="54" t="s">
        <v>2</v>
      </c>
      <c r="I62" s="55"/>
      <c r="J62" s="55"/>
      <c r="K62" s="55"/>
      <c r="M62" s="54" t="s">
        <v>3</v>
      </c>
      <c r="N62" s="55"/>
      <c r="O62" s="55"/>
      <c r="P62" s="55"/>
    </row>
    <row r="63" spans="1:16" ht="15.75" customHeight="1" x14ac:dyDescent="0.2">
      <c r="A63" s="26" t="s">
        <v>18</v>
      </c>
      <c r="B63" s="26" t="s">
        <v>19</v>
      </c>
      <c r="C63" s="26" t="s">
        <v>29</v>
      </c>
      <c r="D63" s="26" t="s">
        <v>21</v>
      </c>
      <c r="E63" s="26" t="s">
        <v>28</v>
      </c>
      <c r="F63" s="26" t="s">
        <v>30</v>
      </c>
      <c r="H63" s="26" t="s">
        <v>29</v>
      </c>
      <c r="I63" s="26" t="s">
        <v>21</v>
      </c>
      <c r="J63" s="26" t="s">
        <v>28</v>
      </c>
      <c r="K63" s="26" t="s">
        <v>30</v>
      </c>
      <c r="M63" s="26" t="s">
        <v>29</v>
      </c>
      <c r="N63" s="26" t="s">
        <v>21</v>
      </c>
      <c r="O63" s="26" t="s">
        <v>28</v>
      </c>
      <c r="P63" s="26" t="s">
        <v>30</v>
      </c>
    </row>
    <row r="64" spans="1:16" ht="15.75" customHeight="1" x14ac:dyDescent="0.2">
      <c r="A64" s="26">
        <v>1</v>
      </c>
      <c r="B64" s="36">
        <f>IF(($A64+$B$24)=2,($B$19+(0.5*$B$20)),IF(($A64+$B$24)=3,($B$20+(0.5*$B$21)),(1.5*$B$21)))</f>
        <v>0.32</v>
      </c>
      <c r="C64" s="40">
        <f>C15*(1-$B$64)</f>
        <v>3399999.9999999995</v>
      </c>
      <c r="D64" s="38">
        <f>D29</f>
        <v>0.94335424825295311</v>
      </c>
      <c r="E64" s="40">
        <f>C64*D64</f>
        <v>3207404.4440600402</v>
      </c>
      <c r="F64" s="40">
        <f>E64</f>
        <v>3207404.4440600402</v>
      </c>
      <c r="H64" s="40">
        <f>H15*(1-$B$64)</f>
        <v>2719999.9999999995</v>
      </c>
      <c r="I64" s="38">
        <f>I29</f>
        <v>0.94335424825295311</v>
      </c>
      <c r="J64" s="37">
        <f t="shared" ref="J64:J93" si="14">H64*I64</f>
        <v>2565923.5552480319</v>
      </c>
      <c r="K64" s="37">
        <f>J64</f>
        <v>2565923.5552480319</v>
      </c>
      <c r="M64" s="40">
        <f>M15*(1-$B$64)</f>
        <v>339999.99999999994</v>
      </c>
      <c r="N64" s="38">
        <f>N29</f>
        <v>0.94335424825295311</v>
      </c>
      <c r="O64" s="37">
        <f t="shared" ref="O64:O93" si="15">M64*N64</f>
        <v>320740.44440600398</v>
      </c>
      <c r="P64" s="37">
        <f>O64</f>
        <v>320740.44440600398</v>
      </c>
    </row>
    <row r="65" spans="1:16" ht="15.75" customHeight="1" x14ac:dyDescent="0.2">
      <c r="A65" s="26">
        <f>A64+1</f>
        <v>2</v>
      </c>
      <c r="B65" s="36">
        <f>IF(($A65+$B$24)=3,$B$20,$B$21)</f>
        <v>0.18</v>
      </c>
      <c r="C65" s="37">
        <f t="shared" ref="C65:C93" si="16">C64*(1-$B65)</f>
        <v>2788000</v>
      </c>
      <c r="D65" s="38">
        <f t="shared" ref="D65:D93" si="17">D30</f>
        <v>0.83950720677489821</v>
      </c>
      <c r="E65" s="37">
        <f t="shared" ref="E65:E93" si="18">C65*D65</f>
        <v>2340546.092488416</v>
      </c>
      <c r="F65" s="37">
        <f t="shared" ref="F65:F93" si="19">F64+E65</f>
        <v>5547950.5365484562</v>
      </c>
      <c r="H65" s="37">
        <f t="shared" ref="H65:H93" si="20">H64*(1-$B65)</f>
        <v>2230400</v>
      </c>
      <c r="I65" s="38">
        <f t="shared" ref="I65:I93" si="21">I30</f>
        <v>0.83950720677489821</v>
      </c>
      <c r="J65" s="37">
        <f t="shared" si="14"/>
        <v>1872436.8739907329</v>
      </c>
      <c r="K65" s="37">
        <f t="shared" ref="K65:K93" si="22">K64+J65</f>
        <v>4438360.4292387646</v>
      </c>
      <c r="M65" s="37">
        <f t="shared" ref="M65:M93" si="23">M64*(1-$B65)</f>
        <v>278800</v>
      </c>
      <c r="N65" s="38">
        <f t="shared" ref="N65:N93" si="24">N30</f>
        <v>0.83950720677489821</v>
      </c>
      <c r="O65" s="37">
        <f t="shared" si="15"/>
        <v>234054.60924884162</v>
      </c>
      <c r="P65" s="37">
        <f t="shared" ref="P65:P93" si="25">P64+O65</f>
        <v>554795.05365484557</v>
      </c>
    </row>
    <row r="66" spans="1:16" ht="15.75" customHeight="1" x14ac:dyDescent="0.2">
      <c r="A66" s="26">
        <f t="shared" ref="A66:A93" si="26">A65+1</f>
        <v>3</v>
      </c>
      <c r="B66" s="36">
        <f>B57</f>
        <v>0.18</v>
      </c>
      <c r="C66" s="37">
        <f t="shared" si="16"/>
        <v>2286160</v>
      </c>
      <c r="D66" s="38">
        <f t="shared" si="17"/>
        <v>0.74709193447975286</v>
      </c>
      <c r="E66" s="37">
        <f t="shared" si="18"/>
        <v>1707971.6969302318</v>
      </c>
      <c r="F66" s="37">
        <f t="shared" si="19"/>
        <v>7255922.2334786877</v>
      </c>
      <c r="H66" s="37">
        <f t="shared" si="20"/>
        <v>1828928.0000000002</v>
      </c>
      <c r="I66" s="38">
        <f t="shared" si="21"/>
        <v>0.74709193447975286</v>
      </c>
      <c r="J66" s="37">
        <f t="shared" si="14"/>
        <v>1366377.3575441856</v>
      </c>
      <c r="K66" s="37">
        <f t="shared" si="22"/>
        <v>5804737.7867829502</v>
      </c>
      <c r="M66" s="37">
        <f t="shared" si="23"/>
        <v>228616.00000000003</v>
      </c>
      <c r="N66" s="38">
        <f t="shared" si="24"/>
        <v>0.74709193447975286</v>
      </c>
      <c r="O66" s="37">
        <f t="shared" si="15"/>
        <v>170797.1696930232</v>
      </c>
      <c r="P66" s="37">
        <f t="shared" si="25"/>
        <v>725592.22334786877</v>
      </c>
    </row>
    <row r="67" spans="1:16" ht="15.75" customHeight="1" x14ac:dyDescent="0.2">
      <c r="A67" s="26">
        <f t="shared" si="26"/>
        <v>4</v>
      </c>
      <c r="B67" s="36">
        <f t="shared" ref="B67:B93" si="27">IF(($A67+$B$24)=2,$B$19,IF(($A67+$B$24)=3,$B$20,$B$21))</f>
        <v>0.18</v>
      </c>
      <c r="C67" s="37">
        <f t="shared" si="16"/>
        <v>1874651.2000000002</v>
      </c>
      <c r="D67" s="38">
        <f t="shared" si="17"/>
        <v>0.66484999063785077</v>
      </c>
      <c r="E67" s="37">
        <f t="shared" si="18"/>
        <v>1246361.8327692358</v>
      </c>
      <c r="F67" s="37">
        <f t="shared" si="19"/>
        <v>8502284.0662479233</v>
      </c>
      <c r="H67" s="37">
        <f t="shared" si="20"/>
        <v>1499720.9600000002</v>
      </c>
      <c r="I67" s="38">
        <f t="shared" si="21"/>
        <v>0.66484999063785077</v>
      </c>
      <c r="J67" s="37">
        <f t="shared" si="14"/>
        <v>997089.46621538873</v>
      </c>
      <c r="K67" s="37">
        <f t="shared" si="22"/>
        <v>6801827.252998339</v>
      </c>
      <c r="M67" s="37">
        <f t="shared" si="23"/>
        <v>187465.12000000002</v>
      </c>
      <c r="N67" s="38">
        <f t="shared" si="24"/>
        <v>0.66484999063785077</v>
      </c>
      <c r="O67" s="37">
        <f t="shared" si="15"/>
        <v>124636.18327692359</v>
      </c>
      <c r="P67" s="37">
        <f t="shared" si="25"/>
        <v>850228.40662479238</v>
      </c>
    </row>
    <row r="68" spans="1:16" ht="15.75" customHeight="1" x14ac:dyDescent="0.2">
      <c r="A68" s="26">
        <f t="shared" si="26"/>
        <v>5</v>
      </c>
      <c r="B68" s="36">
        <f t="shared" si="27"/>
        <v>0.18</v>
      </c>
      <c r="C68" s="37">
        <f t="shared" si="16"/>
        <v>1537213.9840000002</v>
      </c>
      <c r="D68" s="38">
        <f t="shared" si="17"/>
        <v>0.59166146715124213</v>
      </c>
      <c r="E68" s="37">
        <f t="shared" si="18"/>
        <v>909510.28109884611</v>
      </c>
      <c r="F68" s="37">
        <f t="shared" si="19"/>
        <v>9411794.3473467696</v>
      </c>
      <c r="H68" s="37">
        <f t="shared" si="20"/>
        <v>1229771.1872000003</v>
      </c>
      <c r="I68" s="38">
        <f t="shared" si="21"/>
        <v>0.59166146715124213</v>
      </c>
      <c r="J68" s="37">
        <f t="shared" si="14"/>
        <v>727608.22487907705</v>
      </c>
      <c r="K68" s="37">
        <f t="shared" si="22"/>
        <v>7529435.4778774157</v>
      </c>
      <c r="M68" s="37">
        <f t="shared" si="23"/>
        <v>153721.39840000003</v>
      </c>
      <c r="N68" s="38">
        <f t="shared" si="24"/>
        <v>0.59166146715124213</v>
      </c>
      <c r="O68" s="37">
        <f t="shared" si="15"/>
        <v>90951.028109884632</v>
      </c>
      <c r="P68" s="37">
        <f t="shared" si="25"/>
        <v>941179.43473467696</v>
      </c>
    </row>
    <row r="69" spans="1:16" ht="15.75" customHeight="1" x14ac:dyDescent="0.2">
      <c r="A69" s="26">
        <f t="shared" si="26"/>
        <v>6</v>
      </c>
      <c r="B69" s="36">
        <f t="shared" si="27"/>
        <v>0.18</v>
      </c>
      <c r="C69" s="37">
        <f t="shared" si="16"/>
        <v>1260515.4668800002</v>
      </c>
      <c r="D69" s="38">
        <f t="shared" si="17"/>
        <v>0.52652973849892526</v>
      </c>
      <c r="E69" s="37">
        <f t="shared" si="18"/>
        <v>663698.87915017724</v>
      </c>
      <c r="F69" s="37">
        <f t="shared" si="19"/>
        <v>10075493.226496946</v>
      </c>
      <c r="H69" s="37">
        <f t="shared" si="20"/>
        <v>1008412.3735040003</v>
      </c>
      <c r="I69" s="38">
        <f t="shared" si="21"/>
        <v>0.52652973849892526</v>
      </c>
      <c r="J69" s="37">
        <f t="shared" si="14"/>
        <v>530959.10332014179</v>
      </c>
      <c r="K69" s="37">
        <f t="shared" si="22"/>
        <v>8060394.581197558</v>
      </c>
      <c r="M69" s="37">
        <f t="shared" si="23"/>
        <v>126051.54668800003</v>
      </c>
      <c r="N69" s="38">
        <f t="shared" si="24"/>
        <v>0.52652973849892526</v>
      </c>
      <c r="O69" s="37">
        <f t="shared" si="15"/>
        <v>66369.887915017724</v>
      </c>
      <c r="P69" s="37">
        <f t="shared" si="25"/>
        <v>1007549.3226496947</v>
      </c>
    </row>
    <row r="70" spans="1:16" ht="15.75" customHeight="1" x14ac:dyDescent="0.2">
      <c r="A70" s="26">
        <f t="shared" si="26"/>
        <v>7</v>
      </c>
      <c r="B70" s="36">
        <f t="shared" si="27"/>
        <v>0.18</v>
      </c>
      <c r="C70" s="37">
        <f t="shared" si="16"/>
        <v>1033622.6828416003</v>
      </c>
      <c r="D70" s="38">
        <f t="shared" si="17"/>
        <v>0.46856789045023156</v>
      </c>
      <c r="E70" s="37">
        <f t="shared" si="18"/>
        <v>484322.40002059739</v>
      </c>
      <c r="F70" s="37">
        <f t="shared" si="19"/>
        <v>10559815.626517544</v>
      </c>
      <c r="H70" s="37">
        <f t="shared" si="20"/>
        <v>826898.14627328026</v>
      </c>
      <c r="I70" s="38">
        <f t="shared" si="21"/>
        <v>0.46856789045023156</v>
      </c>
      <c r="J70" s="37">
        <f t="shared" si="14"/>
        <v>387457.92001647793</v>
      </c>
      <c r="K70" s="37">
        <f t="shared" si="22"/>
        <v>8447852.5012140367</v>
      </c>
      <c r="M70" s="37">
        <f t="shared" si="23"/>
        <v>103362.26828416003</v>
      </c>
      <c r="N70" s="38">
        <f t="shared" si="24"/>
        <v>0.46856789045023156</v>
      </c>
      <c r="O70" s="37">
        <f t="shared" si="15"/>
        <v>48432.240002059742</v>
      </c>
      <c r="P70" s="37">
        <f t="shared" si="25"/>
        <v>1055981.5626517546</v>
      </c>
    </row>
    <row r="71" spans="1:16" ht="15.75" customHeight="1" x14ac:dyDescent="0.2">
      <c r="A71" s="26">
        <f t="shared" si="26"/>
        <v>8</v>
      </c>
      <c r="B71" s="36">
        <f t="shared" si="27"/>
        <v>0.18</v>
      </c>
      <c r="C71" s="37">
        <f t="shared" si="16"/>
        <v>847570.59993011225</v>
      </c>
      <c r="D71" s="38">
        <f t="shared" si="17"/>
        <v>0.41698664274293101</v>
      </c>
      <c r="E71" s="37">
        <f t="shared" si="18"/>
        <v>353425.61895246943</v>
      </c>
      <c r="F71" s="37">
        <f t="shared" si="19"/>
        <v>10913241.245470013</v>
      </c>
      <c r="H71" s="37">
        <f t="shared" si="20"/>
        <v>678056.47994408989</v>
      </c>
      <c r="I71" s="38">
        <f t="shared" si="21"/>
        <v>0.41698664274293101</v>
      </c>
      <c r="J71" s="37">
        <f t="shared" si="14"/>
        <v>282740.49516197556</v>
      </c>
      <c r="K71" s="37">
        <f t="shared" si="22"/>
        <v>8730592.9963760115</v>
      </c>
      <c r="M71" s="37">
        <f t="shared" si="23"/>
        <v>84757.059993011237</v>
      </c>
      <c r="N71" s="38">
        <f t="shared" si="24"/>
        <v>0.41698664274293101</v>
      </c>
      <c r="O71" s="37">
        <f t="shared" si="15"/>
        <v>35342.561895246945</v>
      </c>
      <c r="P71" s="37">
        <f t="shared" si="25"/>
        <v>1091324.1245470014</v>
      </c>
    </row>
    <row r="72" spans="1:16" ht="15.75" customHeight="1" x14ac:dyDescent="0.2">
      <c r="A72" s="26">
        <f t="shared" si="26"/>
        <v>9</v>
      </c>
      <c r="B72" s="36">
        <f t="shared" si="27"/>
        <v>0.18</v>
      </c>
      <c r="C72" s="37">
        <f t="shared" si="16"/>
        <v>695007.89194269211</v>
      </c>
      <c r="D72" s="38">
        <f t="shared" si="17"/>
        <v>0.37108360126629086</v>
      </c>
      <c r="E72" s="37">
        <f t="shared" si="18"/>
        <v>257906.03145058732</v>
      </c>
      <c r="F72" s="37">
        <f t="shared" si="19"/>
        <v>11171147.276920602</v>
      </c>
      <c r="H72" s="37">
        <f t="shared" si="20"/>
        <v>556006.31355415378</v>
      </c>
      <c r="I72" s="38">
        <f t="shared" si="21"/>
        <v>0.37108360126629086</v>
      </c>
      <c r="J72" s="37">
        <f t="shared" si="14"/>
        <v>206324.82516046989</v>
      </c>
      <c r="K72" s="37">
        <f t="shared" si="22"/>
        <v>8936917.8215364814</v>
      </c>
      <c r="M72" s="37">
        <f t="shared" si="23"/>
        <v>69500.789194269222</v>
      </c>
      <c r="N72" s="38">
        <f t="shared" si="24"/>
        <v>0.37108360126629086</v>
      </c>
      <c r="O72" s="37">
        <f t="shared" si="15"/>
        <v>25790.603145058736</v>
      </c>
      <c r="P72" s="37">
        <f t="shared" si="25"/>
        <v>1117114.7276920602</v>
      </c>
    </row>
    <row r="73" spans="1:16" ht="15.75" customHeight="1" x14ac:dyDescent="0.2">
      <c r="A73" s="26">
        <f t="shared" si="26"/>
        <v>10</v>
      </c>
      <c r="B73" s="36">
        <f t="shared" si="27"/>
        <v>0.18</v>
      </c>
      <c r="C73" s="37">
        <f t="shared" si="16"/>
        <v>569906.47139300755</v>
      </c>
      <c r="D73" s="38">
        <f t="shared" si="17"/>
        <v>0.33023369339351333</v>
      </c>
      <c r="E73" s="37">
        <f t="shared" si="18"/>
        <v>188202.31893697754</v>
      </c>
      <c r="F73" s="37">
        <f t="shared" si="19"/>
        <v>11359349.595857579</v>
      </c>
      <c r="H73" s="37">
        <f t="shared" si="20"/>
        <v>455925.17711440613</v>
      </c>
      <c r="I73" s="38">
        <f t="shared" si="21"/>
        <v>0.33023369339351333</v>
      </c>
      <c r="J73" s="37">
        <f t="shared" si="14"/>
        <v>150561.85514958206</v>
      </c>
      <c r="K73" s="37">
        <f t="shared" si="22"/>
        <v>9087479.6766860634</v>
      </c>
      <c r="M73" s="37">
        <f t="shared" si="23"/>
        <v>56990.647139300767</v>
      </c>
      <c r="N73" s="38">
        <f t="shared" si="24"/>
        <v>0.33023369339351333</v>
      </c>
      <c r="O73" s="37">
        <f t="shared" si="15"/>
        <v>18820.231893697757</v>
      </c>
      <c r="P73" s="37">
        <f t="shared" si="25"/>
        <v>1135934.9595857579</v>
      </c>
    </row>
    <row r="74" spans="1:16" ht="15.75" customHeight="1" x14ac:dyDescent="0.2">
      <c r="A74" s="26">
        <f t="shared" si="26"/>
        <v>11</v>
      </c>
      <c r="B74" s="36">
        <f t="shared" si="27"/>
        <v>0.18</v>
      </c>
      <c r="C74" s="37">
        <f t="shared" si="16"/>
        <v>467323.30654226622</v>
      </c>
      <c r="D74" s="38">
        <f t="shared" si="17"/>
        <v>0.29388065621919846</v>
      </c>
      <c r="E74" s="37">
        <f t="shared" si="18"/>
        <v>137337.27999316683</v>
      </c>
      <c r="F74" s="37">
        <f t="shared" si="19"/>
        <v>11496686.875850746</v>
      </c>
      <c r="H74" s="37">
        <f t="shared" si="20"/>
        <v>373858.64523381303</v>
      </c>
      <c r="I74" s="38">
        <f t="shared" si="21"/>
        <v>0.29388065621919846</v>
      </c>
      <c r="J74" s="37">
        <f t="shared" si="14"/>
        <v>109869.82399453348</v>
      </c>
      <c r="K74" s="37">
        <f t="shared" si="22"/>
        <v>9197349.5006805975</v>
      </c>
      <c r="M74" s="37">
        <f t="shared" si="23"/>
        <v>46732.330654226629</v>
      </c>
      <c r="N74" s="38">
        <f t="shared" si="24"/>
        <v>0.29388065621919846</v>
      </c>
      <c r="O74" s="37">
        <f t="shared" si="15"/>
        <v>13733.727999316685</v>
      </c>
      <c r="P74" s="37">
        <f t="shared" si="25"/>
        <v>1149668.6875850747</v>
      </c>
    </row>
    <row r="75" spans="1:16" ht="15.75" customHeight="1" x14ac:dyDescent="0.2">
      <c r="A75" s="26">
        <f t="shared" si="26"/>
        <v>12</v>
      </c>
      <c r="B75" s="36">
        <f t="shared" si="27"/>
        <v>0.18</v>
      </c>
      <c r="C75" s="37">
        <f t="shared" si="16"/>
        <v>383205.11136465834</v>
      </c>
      <c r="D75" s="38">
        <f t="shared" si="17"/>
        <v>0.26152946179513975</v>
      </c>
      <c r="E75" s="37">
        <f t="shared" si="18"/>
        <v>100219.42653234569</v>
      </c>
      <c r="F75" s="37">
        <f t="shared" si="19"/>
        <v>11596906.302383091</v>
      </c>
      <c r="H75" s="37">
        <f t="shared" si="20"/>
        <v>306564.0890917267</v>
      </c>
      <c r="I75" s="38">
        <f t="shared" si="21"/>
        <v>0.26152946179513975</v>
      </c>
      <c r="J75" s="37">
        <f t="shared" si="14"/>
        <v>80175.541225876557</v>
      </c>
      <c r="K75" s="37">
        <f t="shared" si="22"/>
        <v>9277525.0419064742</v>
      </c>
      <c r="M75" s="37">
        <f t="shared" si="23"/>
        <v>38320.511136465837</v>
      </c>
      <c r="N75" s="38">
        <f t="shared" si="24"/>
        <v>0.26152946179513975</v>
      </c>
      <c r="O75" s="37">
        <f t="shared" si="15"/>
        <v>10021.94265323457</v>
      </c>
      <c r="P75" s="37">
        <f t="shared" si="25"/>
        <v>1159690.6302383093</v>
      </c>
    </row>
    <row r="76" spans="1:16" ht="15.75" customHeight="1" x14ac:dyDescent="0.2">
      <c r="A76" s="26">
        <f t="shared" si="26"/>
        <v>13</v>
      </c>
      <c r="B76" s="36">
        <f t="shared" si="27"/>
        <v>0.18</v>
      </c>
      <c r="C76" s="37">
        <f t="shared" si="16"/>
        <v>314228.19131901988</v>
      </c>
      <c r="D76" s="38">
        <f t="shared" si="17"/>
        <v>0.23273957621708619</v>
      </c>
      <c r="E76" s="37">
        <f t="shared" si="18"/>
        <v>73133.336083050162</v>
      </c>
      <c r="F76" s="37">
        <f t="shared" si="19"/>
        <v>11670039.638466142</v>
      </c>
      <c r="H76" s="37">
        <f t="shared" si="20"/>
        <v>251382.55305521592</v>
      </c>
      <c r="I76" s="38">
        <f t="shared" si="21"/>
        <v>0.23273957621708619</v>
      </c>
      <c r="J76" s="37">
        <f t="shared" si="14"/>
        <v>58506.668866440137</v>
      </c>
      <c r="K76" s="37">
        <f t="shared" si="22"/>
        <v>9336031.7107729148</v>
      </c>
      <c r="M76" s="37">
        <f t="shared" si="23"/>
        <v>31422.81913190199</v>
      </c>
      <c r="N76" s="38">
        <f t="shared" si="24"/>
        <v>0.23273957621708619</v>
      </c>
      <c r="O76" s="37">
        <f t="shared" si="15"/>
        <v>7313.3336083050172</v>
      </c>
      <c r="P76" s="37">
        <f t="shared" si="25"/>
        <v>1167003.9638466144</v>
      </c>
    </row>
    <row r="77" spans="1:16" ht="15.75" customHeight="1" x14ac:dyDescent="0.2">
      <c r="A77" s="26">
        <f t="shared" si="26"/>
        <v>14</v>
      </c>
      <c r="B77" s="36">
        <f t="shared" si="27"/>
        <v>0.18</v>
      </c>
      <c r="C77" s="37">
        <f t="shared" si="16"/>
        <v>257667.11688159633</v>
      </c>
      <c r="D77" s="38">
        <f t="shared" si="17"/>
        <v>0.20711896076985511</v>
      </c>
      <c r="E77" s="37">
        <f t="shared" si="18"/>
        <v>53367.74547308102</v>
      </c>
      <c r="F77" s="37">
        <f t="shared" si="19"/>
        <v>11723407.383939223</v>
      </c>
      <c r="H77" s="37">
        <f t="shared" si="20"/>
        <v>206133.69350527707</v>
      </c>
      <c r="I77" s="38">
        <f t="shared" si="21"/>
        <v>0.20711896076985511</v>
      </c>
      <c r="J77" s="37">
        <f t="shared" si="14"/>
        <v>42694.196378464818</v>
      </c>
      <c r="K77" s="37">
        <f t="shared" si="22"/>
        <v>9378725.9071513806</v>
      </c>
      <c r="M77" s="37">
        <f t="shared" si="23"/>
        <v>25766.711688159634</v>
      </c>
      <c r="N77" s="38">
        <f t="shared" si="24"/>
        <v>0.20711896076985511</v>
      </c>
      <c r="O77" s="37">
        <f t="shared" si="15"/>
        <v>5336.7745473081022</v>
      </c>
      <c r="P77" s="37">
        <f t="shared" si="25"/>
        <v>1172340.7383939226</v>
      </c>
    </row>
    <row r="78" spans="1:16" ht="15.75" customHeight="1" x14ac:dyDescent="0.2">
      <c r="A78" s="26">
        <f t="shared" si="26"/>
        <v>15</v>
      </c>
      <c r="B78" s="36">
        <f t="shared" si="27"/>
        <v>0.18</v>
      </c>
      <c r="C78" s="37">
        <f t="shared" si="16"/>
        <v>211287.03584290901</v>
      </c>
      <c r="D78" s="38">
        <f t="shared" si="17"/>
        <v>0.18431873344296087</v>
      </c>
      <c r="E78" s="37">
        <f t="shared" si="18"/>
        <v>38944.158839482465</v>
      </c>
      <c r="F78" s="37">
        <f t="shared" si="19"/>
        <v>11762351.542778706</v>
      </c>
      <c r="H78" s="37">
        <f t="shared" si="20"/>
        <v>169029.62867432722</v>
      </c>
      <c r="I78" s="38">
        <f t="shared" si="21"/>
        <v>0.18431873344296087</v>
      </c>
      <c r="J78" s="37">
        <f t="shared" si="14"/>
        <v>31155.327071585976</v>
      </c>
      <c r="K78" s="37">
        <f t="shared" si="22"/>
        <v>9409881.2342229672</v>
      </c>
      <c r="M78" s="37">
        <f t="shared" si="23"/>
        <v>21128.703584290903</v>
      </c>
      <c r="N78" s="38">
        <f t="shared" si="24"/>
        <v>0.18431873344296087</v>
      </c>
      <c r="O78" s="37">
        <f t="shared" si="15"/>
        <v>3894.415883948247</v>
      </c>
      <c r="P78" s="37">
        <f t="shared" si="25"/>
        <v>1176235.1542778709</v>
      </c>
    </row>
    <row r="79" spans="1:16" ht="15.75" customHeight="1" x14ac:dyDescent="0.2">
      <c r="A79" s="26">
        <f t="shared" si="26"/>
        <v>16</v>
      </c>
      <c r="B79" s="36">
        <f t="shared" si="27"/>
        <v>0.18</v>
      </c>
      <c r="C79" s="37">
        <f t="shared" si="16"/>
        <v>173255.36939118541</v>
      </c>
      <c r="D79" s="38">
        <f t="shared" si="17"/>
        <v>0.16402841812134991</v>
      </c>
      <c r="E79" s="37">
        <f t="shared" si="18"/>
        <v>28418.804172266289</v>
      </c>
      <c r="F79" s="37">
        <f t="shared" si="19"/>
        <v>11790770.346950972</v>
      </c>
      <c r="H79" s="37">
        <f t="shared" si="20"/>
        <v>138604.29551294833</v>
      </c>
      <c r="I79" s="38">
        <f t="shared" si="21"/>
        <v>0.16402841812134991</v>
      </c>
      <c r="J79" s="37">
        <f t="shared" si="14"/>
        <v>22735.043337813033</v>
      </c>
      <c r="K79" s="37">
        <f t="shared" si="22"/>
        <v>9432616.2775607798</v>
      </c>
      <c r="M79" s="37">
        <f t="shared" si="23"/>
        <v>17325.536939118541</v>
      </c>
      <c r="N79" s="38">
        <f t="shared" si="24"/>
        <v>0.16402841812134991</v>
      </c>
      <c r="O79" s="37">
        <f t="shared" si="15"/>
        <v>2841.8804172266291</v>
      </c>
      <c r="P79" s="37">
        <f t="shared" si="25"/>
        <v>1179077.0346950975</v>
      </c>
    </row>
    <row r="80" spans="1:16" ht="15.75" customHeight="1" x14ac:dyDescent="0.2">
      <c r="A80" s="26">
        <f t="shared" si="26"/>
        <v>17</v>
      </c>
      <c r="B80" s="36">
        <f t="shared" si="27"/>
        <v>0.18</v>
      </c>
      <c r="C80" s="37">
        <f t="shared" si="16"/>
        <v>142069.40290077205</v>
      </c>
      <c r="D80" s="38">
        <f t="shared" si="17"/>
        <v>0.14597171675834286</v>
      </c>
      <c r="E80" s="37">
        <f t="shared" si="18"/>
        <v>20738.114640258391</v>
      </c>
      <c r="F80" s="37">
        <f t="shared" si="19"/>
        <v>11811508.461591231</v>
      </c>
      <c r="H80" s="37">
        <f t="shared" si="20"/>
        <v>113655.52232061765</v>
      </c>
      <c r="I80" s="38">
        <f t="shared" si="21"/>
        <v>0.14597171675834286</v>
      </c>
      <c r="J80" s="37">
        <f t="shared" si="14"/>
        <v>16590.491712206713</v>
      </c>
      <c r="K80" s="37">
        <f t="shared" si="22"/>
        <v>9449206.7692729868</v>
      </c>
      <c r="M80" s="37">
        <f t="shared" si="23"/>
        <v>14206.940290077206</v>
      </c>
      <c r="N80" s="38">
        <f t="shared" si="24"/>
        <v>0.14597171675834286</v>
      </c>
      <c r="O80" s="37">
        <f t="shared" si="15"/>
        <v>2073.8114640258391</v>
      </c>
      <c r="P80" s="37">
        <f t="shared" si="25"/>
        <v>1181150.8461591233</v>
      </c>
    </row>
    <row r="81" spans="1:16" ht="15.75" customHeight="1" x14ac:dyDescent="0.2">
      <c r="A81" s="26">
        <f t="shared" si="26"/>
        <v>18</v>
      </c>
      <c r="B81" s="36">
        <f t="shared" si="27"/>
        <v>0.18</v>
      </c>
      <c r="C81" s="37">
        <f t="shared" si="16"/>
        <v>116496.9103786331</v>
      </c>
      <c r="D81" s="38">
        <f t="shared" si="17"/>
        <v>0.12990274695945794</v>
      </c>
      <c r="E81" s="37">
        <f t="shared" si="18"/>
        <v>15133.268670474225</v>
      </c>
      <c r="F81" s="37">
        <f t="shared" si="19"/>
        <v>11826641.730261706</v>
      </c>
      <c r="H81" s="37">
        <f t="shared" si="20"/>
        <v>93197.528302906474</v>
      </c>
      <c r="I81" s="38">
        <f t="shared" si="21"/>
        <v>0.12990274695945794</v>
      </c>
      <c r="J81" s="37">
        <f t="shared" si="14"/>
        <v>12106.614936379379</v>
      </c>
      <c r="K81" s="37">
        <f t="shared" si="22"/>
        <v>9461313.3842093665</v>
      </c>
      <c r="M81" s="37">
        <f t="shared" si="23"/>
        <v>11649.691037863309</v>
      </c>
      <c r="N81" s="38">
        <f t="shared" si="24"/>
        <v>0.12990274695945794</v>
      </c>
      <c r="O81" s="37">
        <f t="shared" si="15"/>
        <v>1513.3268670474224</v>
      </c>
      <c r="P81" s="37">
        <f t="shared" si="25"/>
        <v>1182664.1730261708</v>
      </c>
    </row>
    <row r="82" spans="1:16" ht="15.75" customHeight="1" x14ac:dyDescent="0.2">
      <c r="A82" s="26">
        <f t="shared" si="26"/>
        <v>19</v>
      </c>
      <c r="B82" s="36">
        <f t="shared" si="27"/>
        <v>0.18</v>
      </c>
      <c r="C82" s="37">
        <f t="shared" si="16"/>
        <v>95527.466510479149</v>
      </c>
      <c r="D82" s="38">
        <f t="shared" si="17"/>
        <v>0.11560269374339946</v>
      </c>
      <c r="E82" s="37">
        <f t="shared" si="18"/>
        <v>11043.23245509377</v>
      </c>
      <c r="F82" s="37">
        <f t="shared" si="19"/>
        <v>11837684.962716799</v>
      </c>
      <c r="H82" s="37">
        <f t="shared" si="20"/>
        <v>76421.973208383308</v>
      </c>
      <c r="I82" s="38">
        <f t="shared" si="21"/>
        <v>0.11560269374339946</v>
      </c>
      <c r="J82" s="37">
        <f t="shared" si="14"/>
        <v>8834.585964075015</v>
      </c>
      <c r="K82" s="37">
        <f t="shared" si="22"/>
        <v>9470147.9701734409</v>
      </c>
      <c r="M82" s="37">
        <f t="shared" si="23"/>
        <v>9552.7466510479135</v>
      </c>
      <c r="N82" s="38">
        <f t="shared" si="24"/>
        <v>0.11560269374339946</v>
      </c>
      <c r="O82" s="37">
        <f t="shared" si="15"/>
        <v>1104.3232455093769</v>
      </c>
      <c r="P82" s="37">
        <f t="shared" si="25"/>
        <v>1183768.4962716801</v>
      </c>
    </row>
    <row r="83" spans="1:16" ht="15.75" customHeight="1" x14ac:dyDescent="0.2">
      <c r="A83" s="26">
        <f t="shared" si="26"/>
        <v>20</v>
      </c>
      <c r="B83" s="36">
        <f t="shared" si="27"/>
        <v>0.18</v>
      </c>
      <c r="C83" s="37">
        <f t="shared" si="16"/>
        <v>78332.522538592908</v>
      </c>
      <c r="D83" s="38">
        <f t="shared" si="17"/>
        <v>0.10287682988644607</v>
      </c>
      <c r="E83" s="37">
        <f t="shared" si="18"/>
        <v>8058.601595779025</v>
      </c>
      <c r="F83" s="37">
        <f t="shared" si="19"/>
        <v>11845743.564312579</v>
      </c>
      <c r="H83" s="37">
        <f t="shared" si="20"/>
        <v>62666.018030874315</v>
      </c>
      <c r="I83" s="38">
        <f t="shared" si="21"/>
        <v>0.10287682988644607</v>
      </c>
      <c r="J83" s="37">
        <f t="shared" si="14"/>
        <v>6446.8812766232195</v>
      </c>
      <c r="K83" s="37">
        <f t="shared" si="22"/>
        <v>9476594.8514500633</v>
      </c>
      <c r="M83" s="37">
        <f t="shared" si="23"/>
        <v>7833.2522538592893</v>
      </c>
      <c r="N83" s="38">
        <f t="shared" si="24"/>
        <v>0.10287682988644607</v>
      </c>
      <c r="O83" s="37">
        <f t="shared" si="15"/>
        <v>805.86015957790244</v>
      </c>
      <c r="P83" s="37">
        <f t="shared" si="25"/>
        <v>1184574.3564312579</v>
      </c>
    </row>
    <row r="84" spans="1:16" ht="15.75" customHeight="1" x14ac:dyDescent="0.2">
      <c r="A84" s="26">
        <f t="shared" si="26"/>
        <v>21</v>
      </c>
      <c r="B84" s="36">
        <f t="shared" si="27"/>
        <v>0.18</v>
      </c>
      <c r="C84" s="37">
        <f t="shared" si="16"/>
        <v>64232.668481646193</v>
      </c>
      <c r="D84" s="38">
        <f t="shared" si="17"/>
        <v>9.1551864275559378E-2</v>
      </c>
      <c r="E84" s="37">
        <f t="shared" si="18"/>
        <v>5880.6205468886728</v>
      </c>
      <c r="F84" s="37">
        <f t="shared" si="19"/>
        <v>11851624.184859468</v>
      </c>
      <c r="H84" s="37">
        <f t="shared" si="20"/>
        <v>51386.134785316943</v>
      </c>
      <c r="I84" s="38">
        <f t="shared" si="21"/>
        <v>9.1551864275559378E-2</v>
      </c>
      <c r="J84" s="37">
        <f t="shared" si="14"/>
        <v>4704.4964375109375</v>
      </c>
      <c r="K84" s="37">
        <f t="shared" si="22"/>
        <v>9481299.3478875738</v>
      </c>
      <c r="M84" s="37">
        <f t="shared" si="23"/>
        <v>6423.2668481646178</v>
      </c>
      <c r="N84" s="38">
        <f t="shared" si="24"/>
        <v>9.1551864275559378E-2</v>
      </c>
      <c r="O84" s="37">
        <f t="shared" si="15"/>
        <v>588.06205468886719</v>
      </c>
      <c r="P84" s="37">
        <f t="shared" si="25"/>
        <v>1185162.4184859467</v>
      </c>
    </row>
    <row r="85" spans="1:16" ht="15.75" customHeight="1" x14ac:dyDescent="0.2">
      <c r="A85" s="26">
        <f t="shared" si="26"/>
        <v>22</v>
      </c>
      <c r="B85" s="36">
        <f t="shared" si="27"/>
        <v>0.18</v>
      </c>
      <c r="C85" s="37">
        <f t="shared" si="16"/>
        <v>52670.788154949885</v>
      </c>
      <c r="D85" s="38">
        <f t="shared" si="17"/>
        <v>8.1473582162106789E-2</v>
      </c>
      <c r="E85" s="37">
        <f t="shared" si="18"/>
        <v>4291.2777862852308</v>
      </c>
      <c r="F85" s="37">
        <f t="shared" si="19"/>
        <v>11855915.462645752</v>
      </c>
      <c r="H85" s="37">
        <f t="shared" si="20"/>
        <v>42136.630523959895</v>
      </c>
      <c r="I85" s="38">
        <f t="shared" si="21"/>
        <v>8.1473582162106789E-2</v>
      </c>
      <c r="J85" s="37">
        <f t="shared" si="14"/>
        <v>3433.0222290281836</v>
      </c>
      <c r="K85" s="37">
        <f t="shared" si="22"/>
        <v>9484732.3701166026</v>
      </c>
      <c r="M85" s="37">
        <f t="shared" si="23"/>
        <v>5267.0788154949869</v>
      </c>
      <c r="N85" s="38">
        <f t="shared" si="24"/>
        <v>8.1473582162106789E-2</v>
      </c>
      <c r="O85" s="37">
        <f t="shared" si="15"/>
        <v>429.12777862852295</v>
      </c>
      <c r="P85" s="37">
        <f t="shared" si="25"/>
        <v>1185591.5462645753</v>
      </c>
    </row>
    <row r="86" spans="1:16" ht="15.75" customHeight="1" x14ac:dyDescent="0.2">
      <c r="A86" s="26">
        <f t="shared" si="26"/>
        <v>23</v>
      </c>
      <c r="B86" s="36">
        <f t="shared" si="27"/>
        <v>0.18</v>
      </c>
      <c r="C86" s="37">
        <f t="shared" si="16"/>
        <v>43190.046287058911</v>
      </c>
      <c r="D86" s="38">
        <f t="shared" si="17"/>
        <v>7.2504745182973021E-2</v>
      </c>
      <c r="E86" s="37">
        <f t="shared" si="18"/>
        <v>3131.4833004840166</v>
      </c>
      <c r="F86" s="37">
        <f t="shared" si="19"/>
        <v>11859046.945946237</v>
      </c>
      <c r="H86" s="37">
        <f t="shared" si="20"/>
        <v>34552.037029647116</v>
      </c>
      <c r="I86" s="38">
        <f t="shared" si="21"/>
        <v>7.2504745182973021E-2</v>
      </c>
      <c r="J86" s="37">
        <f t="shared" si="14"/>
        <v>2505.1866403872123</v>
      </c>
      <c r="K86" s="37">
        <f t="shared" si="22"/>
        <v>9487237.55675699</v>
      </c>
      <c r="M86" s="37">
        <f t="shared" si="23"/>
        <v>4319.0046287058894</v>
      </c>
      <c r="N86" s="38">
        <f t="shared" si="24"/>
        <v>7.2504745182973021E-2</v>
      </c>
      <c r="O86" s="37">
        <f t="shared" si="15"/>
        <v>313.14833004840153</v>
      </c>
      <c r="P86" s="37">
        <f t="shared" si="25"/>
        <v>1185904.6945946238</v>
      </c>
    </row>
    <row r="87" spans="1:16" ht="15.75" customHeight="1" x14ac:dyDescent="0.2">
      <c r="A87" s="26">
        <f t="shared" si="26"/>
        <v>24</v>
      </c>
      <c r="B87" s="36">
        <f t="shared" si="27"/>
        <v>0.18</v>
      </c>
      <c r="C87" s="37">
        <f t="shared" si="16"/>
        <v>35415.837955388306</v>
      </c>
      <c r="D87" s="38">
        <f t="shared" si="17"/>
        <v>6.4523222553148574E-2</v>
      </c>
      <c r="E87" s="37">
        <f t="shared" si="18"/>
        <v>2285.1439943017658</v>
      </c>
      <c r="F87" s="37">
        <f t="shared" si="19"/>
        <v>11861332.089940539</v>
      </c>
      <c r="H87" s="37">
        <f t="shared" si="20"/>
        <v>28332.670364310638</v>
      </c>
      <c r="I87" s="38">
        <f t="shared" si="21"/>
        <v>6.4523222553148574E-2</v>
      </c>
      <c r="J87" s="37">
        <f t="shared" si="14"/>
        <v>1828.1151954414124</v>
      </c>
      <c r="K87" s="37">
        <f t="shared" si="22"/>
        <v>9489065.671952432</v>
      </c>
      <c r="M87" s="37">
        <f t="shared" si="23"/>
        <v>3541.5837955388297</v>
      </c>
      <c r="N87" s="38">
        <f t="shared" si="24"/>
        <v>6.4523222553148574E-2</v>
      </c>
      <c r="O87" s="37">
        <f t="shared" si="15"/>
        <v>228.51439943017655</v>
      </c>
      <c r="P87" s="37">
        <f t="shared" si="25"/>
        <v>1186133.208994054</v>
      </c>
    </row>
    <row r="88" spans="1:16" ht="15.75" customHeight="1" x14ac:dyDescent="0.2">
      <c r="A88" s="26">
        <f t="shared" si="26"/>
        <v>25</v>
      </c>
      <c r="B88" s="36">
        <f t="shared" si="27"/>
        <v>0.18</v>
      </c>
      <c r="C88" s="37">
        <f t="shared" si="16"/>
        <v>29040.987123418414</v>
      </c>
      <c r="D88" s="38">
        <f t="shared" si="17"/>
        <v>5.7420327981799905E-2</v>
      </c>
      <c r="E88" s="37">
        <f t="shared" si="18"/>
        <v>1667.5430055419131</v>
      </c>
      <c r="F88" s="37">
        <f t="shared" si="19"/>
        <v>11862999.632946081</v>
      </c>
      <c r="H88" s="37">
        <f t="shared" si="20"/>
        <v>23232.789698734723</v>
      </c>
      <c r="I88" s="38">
        <f t="shared" si="21"/>
        <v>5.7420327981799905E-2</v>
      </c>
      <c r="J88" s="37">
        <f t="shared" si="14"/>
        <v>1334.03440443353</v>
      </c>
      <c r="K88" s="37">
        <f t="shared" si="22"/>
        <v>9490399.7063568663</v>
      </c>
      <c r="M88" s="37">
        <f t="shared" si="23"/>
        <v>2904.0987123418404</v>
      </c>
      <c r="N88" s="38">
        <f t="shared" si="24"/>
        <v>5.7420327981799905E-2</v>
      </c>
      <c r="O88" s="37">
        <f t="shared" si="15"/>
        <v>166.75430055419125</v>
      </c>
      <c r="P88" s="37">
        <f t="shared" si="25"/>
        <v>1186299.9632946083</v>
      </c>
    </row>
    <row r="89" spans="1:16" ht="15.75" customHeight="1" x14ac:dyDescent="0.2">
      <c r="A89" s="26">
        <f t="shared" si="26"/>
        <v>26</v>
      </c>
      <c r="B89" s="36">
        <f t="shared" si="27"/>
        <v>0.18</v>
      </c>
      <c r="C89" s="37">
        <f t="shared" si="16"/>
        <v>23813.609441203102</v>
      </c>
      <c r="D89" s="38">
        <f t="shared" si="17"/>
        <v>5.1099339665213073E-2</v>
      </c>
      <c r="E89" s="37">
        <f t="shared" si="18"/>
        <v>1216.8597174907623</v>
      </c>
      <c r="F89" s="37">
        <f t="shared" si="19"/>
        <v>11864216.492663572</v>
      </c>
      <c r="H89" s="37">
        <f t="shared" si="20"/>
        <v>19050.887552962475</v>
      </c>
      <c r="I89" s="38">
        <f t="shared" si="21"/>
        <v>5.1099339665213073E-2</v>
      </c>
      <c r="J89" s="37">
        <f t="shared" si="14"/>
        <v>973.48777399260939</v>
      </c>
      <c r="K89" s="37">
        <f t="shared" si="22"/>
        <v>9491373.1941308584</v>
      </c>
      <c r="M89" s="37">
        <f t="shared" si="23"/>
        <v>2381.3609441203093</v>
      </c>
      <c r="N89" s="38">
        <f t="shared" si="24"/>
        <v>5.1099339665213073E-2</v>
      </c>
      <c r="O89" s="37">
        <f t="shared" si="15"/>
        <v>121.68597174907617</v>
      </c>
      <c r="P89" s="37">
        <f t="shared" si="25"/>
        <v>1186421.6492663573</v>
      </c>
    </row>
    <row r="90" spans="1:16" ht="15.75" customHeight="1" x14ac:dyDescent="0.2">
      <c r="A90" s="26">
        <f t="shared" si="26"/>
        <v>27</v>
      </c>
      <c r="B90" s="36">
        <f t="shared" si="27"/>
        <v>0.18</v>
      </c>
      <c r="C90" s="37">
        <f t="shared" si="16"/>
        <v>19527.159741786545</v>
      </c>
      <c r="D90" s="38">
        <f t="shared" si="17"/>
        <v>4.5474183203001749E-2</v>
      </c>
      <c r="E90" s="37">
        <f t="shared" si="18"/>
        <v>887.98163953228163</v>
      </c>
      <c r="F90" s="37">
        <f t="shared" si="19"/>
        <v>11865104.474303104</v>
      </c>
      <c r="H90" s="37">
        <f t="shared" si="20"/>
        <v>15621.727793429231</v>
      </c>
      <c r="I90" s="38">
        <f t="shared" si="21"/>
        <v>4.5474183203001749E-2</v>
      </c>
      <c r="J90" s="37">
        <f t="shared" si="14"/>
        <v>710.38531162582512</v>
      </c>
      <c r="K90" s="37">
        <f t="shared" si="22"/>
        <v>9492083.5794424843</v>
      </c>
      <c r="M90" s="37">
        <f t="shared" si="23"/>
        <v>1952.7159741786538</v>
      </c>
      <c r="N90" s="38">
        <f t="shared" si="24"/>
        <v>4.5474183203001749E-2</v>
      </c>
      <c r="O90" s="37">
        <f t="shared" si="15"/>
        <v>88.798163953228141</v>
      </c>
      <c r="P90" s="37">
        <f t="shared" si="25"/>
        <v>1186510.4474303105</v>
      </c>
    </row>
    <row r="91" spans="1:16" ht="15.75" customHeight="1" x14ac:dyDescent="0.2">
      <c r="A91" s="26">
        <f t="shared" si="26"/>
        <v>28</v>
      </c>
      <c r="B91" s="36">
        <f t="shared" si="27"/>
        <v>0.18</v>
      </c>
      <c r="C91" s="37">
        <f t="shared" si="16"/>
        <v>16012.270988264969</v>
      </c>
      <c r="D91" s="38">
        <f t="shared" si="17"/>
        <v>4.046825950253783E-2</v>
      </c>
      <c r="E91" s="37">
        <f t="shared" si="18"/>
        <v>647.98873757806462</v>
      </c>
      <c r="F91" s="37">
        <f t="shared" si="19"/>
        <v>11865752.463040682</v>
      </c>
      <c r="H91" s="37">
        <f t="shared" si="20"/>
        <v>12809.816790611971</v>
      </c>
      <c r="I91" s="38">
        <f t="shared" si="21"/>
        <v>4.046825950253783E-2</v>
      </c>
      <c r="J91" s="37">
        <f t="shared" si="14"/>
        <v>518.39099006245158</v>
      </c>
      <c r="K91" s="37">
        <f t="shared" si="22"/>
        <v>9492601.970432546</v>
      </c>
      <c r="M91" s="37">
        <f t="shared" si="23"/>
        <v>1601.2270988264963</v>
      </c>
      <c r="N91" s="38">
        <f t="shared" si="24"/>
        <v>4.046825950253783E-2</v>
      </c>
      <c r="O91" s="37">
        <f t="shared" si="15"/>
        <v>64.798873757806447</v>
      </c>
      <c r="P91" s="37">
        <f t="shared" si="25"/>
        <v>1186575.2463040682</v>
      </c>
    </row>
    <row r="92" spans="1:16" ht="15.75" customHeight="1" x14ac:dyDescent="0.2">
      <c r="A92" s="26">
        <f t="shared" si="26"/>
        <v>29</v>
      </c>
      <c r="B92" s="36">
        <f t="shared" si="27"/>
        <v>0.18</v>
      </c>
      <c r="C92" s="37">
        <f t="shared" si="16"/>
        <v>13130.062210377275</v>
      </c>
      <c r="D92" s="38">
        <f t="shared" si="17"/>
        <v>3.6013401710899555E-2</v>
      </c>
      <c r="E92" s="37">
        <f t="shared" si="18"/>
        <v>472.85820487141854</v>
      </c>
      <c r="F92" s="37">
        <f t="shared" si="19"/>
        <v>11866225.321245553</v>
      </c>
      <c r="H92" s="37">
        <f t="shared" si="20"/>
        <v>10504.049768301817</v>
      </c>
      <c r="I92" s="38">
        <f t="shared" si="21"/>
        <v>3.6013401710899555E-2</v>
      </c>
      <c r="J92" s="37">
        <f t="shared" si="14"/>
        <v>378.28656389713473</v>
      </c>
      <c r="K92" s="37">
        <f t="shared" si="22"/>
        <v>9492980.2569964435</v>
      </c>
      <c r="M92" s="37">
        <f t="shared" si="23"/>
        <v>1313.0062210377271</v>
      </c>
      <c r="N92" s="38">
        <f t="shared" si="24"/>
        <v>3.6013401710899555E-2</v>
      </c>
      <c r="O92" s="37">
        <f t="shared" si="15"/>
        <v>47.285820487141841</v>
      </c>
      <c r="P92" s="37">
        <f t="shared" si="25"/>
        <v>1186622.5321245554</v>
      </c>
    </row>
    <row r="93" spans="1:16" ht="15.75" customHeight="1" x14ac:dyDescent="0.2">
      <c r="A93" s="26">
        <f t="shared" si="26"/>
        <v>30</v>
      </c>
      <c r="B93" s="36">
        <f t="shared" si="27"/>
        <v>0.18</v>
      </c>
      <c r="C93" s="37">
        <f t="shared" si="16"/>
        <v>10766.651012509366</v>
      </c>
      <c r="D93" s="38">
        <f t="shared" si="17"/>
        <v>3.2048946970632326E-2</v>
      </c>
      <c r="E93" s="37">
        <f t="shared" si="18"/>
        <v>345.05982735121751</v>
      </c>
      <c r="F93" s="37">
        <f t="shared" si="19"/>
        <v>11866570.381072905</v>
      </c>
      <c r="H93" s="37">
        <f t="shared" si="20"/>
        <v>8613.3208100074899</v>
      </c>
      <c r="I93" s="38">
        <f t="shared" si="21"/>
        <v>3.2048946970632326E-2</v>
      </c>
      <c r="J93" s="37">
        <f t="shared" si="14"/>
        <v>276.04786188097393</v>
      </c>
      <c r="K93" s="37">
        <f t="shared" si="22"/>
        <v>9493256.304858325</v>
      </c>
      <c r="M93" s="37">
        <f t="shared" si="23"/>
        <v>1076.6651012509362</v>
      </c>
      <c r="N93" s="38">
        <f t="shared" si="24"/>
        <v>3.2048946970632326E-2</v>
      </c>
      <c r="O93" s="37">
        <f t="shared" si="15"/>
        <v>34.505982735121741</v>
      </c>
      <c r="P93" s="37">
        <f t="shared" si="25"/>
        <v>1186657.0381072906</v>
      </c>
    </row>
    <row r="94" spans="1:16" ht="15.75" customHeight="1" x14ac:dyDescent="0.2">
      <c r="E94" s="39"/>
      <c r="J94" s="39"/>
      <c r="O94" s="39"/>
    </row>
  </sheetData>
  <sheetProtection algorithmName="SHA-512" hashValue="15ls4n4M+hlQLrUnFSnzH5cWqz/E2q821uRFJFpgrqZWJ/6wThmUtXMHPUXX8BCHPGq8Mjg2tP1RXZpl2HjpPg==" saltValue="KwCESQ0gp2Nat97JwhS3eg==" spinCount="100000" sheet="1" objects="1" scenarios="1"/>
  <mergeCells count="9">
    <mergeCell ref="C62:F62"/>
    <mergeCell ref="H62:K62"/>
    <mergeCell ref="M62:P62"/>
    <mergeCell ref="C8:F8"/>
    <mergeCell ref="H8:K8"/>
    <mergeCell ref="M8:P8"/>
    <mergeCell ref="C27:F27"/>
    <mergeCell ref="H27:K27"/>
    <mergeCell ref="M27:P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223D-F6D9-4081-B2DA-0AE6A13D8ED7}">
  <sheetPr>
    <outlinePr summaryBelow="0" summaryRight="0"/>
  </sheetPr>
  <dimension ref="A2:Q94"/>
  <sheetViews>
    <sheetView tabSelected="1" zoomScale="130" zoomScaleNormal="130" workbookViewId="0">
      <selection activeCell="J29" sqref="J29"/>
    </sheetView>
  </sheetViews>
  <sheetFormatPr defaultColWidth="14.42578125" defaultRowHeight="15.75" customHeight="1" x14ac:dyDescent="0.2"/>
  <cols>
    <col min="1" max="1" width="22" style="1" customWidth="1"/>
    <col min="2" max="2" width="22" style="1" hidden="1" customWidth="1"/>
    <col min="3" max="7" width="14.42578125" style="1"/>
    <col min="8" max="8" width="2.5703125" style="1" customWidth="1"/>
    <col min="9" max="12" width="14.42578125" style="1"/>
    <col min="13" max="13" width="3.28515625" style="1" customWidth="1"/>
    <col min="14" max="16384" width="14.42578125" style="1"/>
  </cols>
  <sheetData>
    <row r="2" spans="1:17" ht="12.75" x14ac:dyDescent="0.2"/>
    <row r="3" spans="1:17" ht="12.75" x14ac:dyDescent="0.2">
      <c r="A3" s="41" t="s">
        <v>24</v>
      </c>
      <c r="B3" s="41"/>
      <c r="C3" s="42">
        <f>G59+L59+Q59</f>
        <v>120015.39104391272</v>
      </c>
      <c r="D3" s="43"/>
    </row>
    <row r="4" spans="1:17" ht="15.75" customHeight="1" x14ac:dyDescent="0.2">
      <c r="A4" s="41" t="s">
        <v>25</v>
      </c>
      <c r="B4" s="41"/>
      <c r="C4" s="42">
        <f>G94+L94+Q94</f>
        <v>150019.23880489089</v>
      </c>
      <c r="D4" s="43"/>
    </row>
    <row r="5" spans="1:17" ht="12.75" x14ac:dyDescent="0.2">
      <c r="C5" s="44"/>
    </row>
    <row r="6" spans="1:17" ht="15.75" customHeight="1" x14ac:dyDescent="0.2">
      <c r="C6" s="45"/>
    </row>
    <row r="7" spans="1:17" ht="15.75" customHeight="1" x14ac:dyDescent="0.2">
      <c r="C7" s="46" t="s">
        <v>0</v>
      </c>
    </row>
    <row r="8" spans="1:17" ht="15.75" customHeight="1" x14ac:dyDescent="0.2">
      <c r="D8" s="56" t="s">
        <v>1</v>
      </c>
      <c r="E8" s="55"/>
      <c r="F8" s="55"/>
      <c r="G8" s="55"/>
      <c r="I8" s="56" t="s">
        <v>2</v>
      </c>
      <c r="J8" s="55"/>
      <c r="K8" s="55"/>
      <c r="L8" s="55"/>
      <c r="N8" s="56" t="s">
        <v>3</v>
      </c>
      <c r="O8" s="55"/>
      <c r="P8" s="55"/>
      <c r="Q8" s="55"/>
    </row>
    <row r="9" spans="1:17" ht="15.75" customHeight="1" x14ac:dyDescent="0.2">
      <c r="C9" s="44" t="s">
        <v>4</v>
      </c>
      <c r="D9" s="16">
        <v>5000</v>
      </c>
      <c r="I9" s="16"/>
      <c r="N9" s="16"/>
    </row>
    <row r="10" spans="1:17" ht="15.75" customHeight="1" x14ac:dyDescent="0.2">
      <c r="C10" s="44" t="s">
        <v>5</v>
      </c>
      <c r="D10" s="47">
        <v>0.3</v>
      </c>
      <c r="I10" s="47">
        <v>10</v>
      </c>
      <c r="N10" s="47">
        <v>0.3</v>
      </c>
    </row>
    <row r="11" spans="1:17" ht="15.75" customHeight="1" x14ac:dyDescent="0.2">
      <c r="C11" s="44" t="s">
        <v>6</v>
      </c>
      <c r="D11" s="48">
        <f>D9*D10</f>
        <v>1500</v>
      </c>
      <c r="I11" s="48">
        <f>I9*I10</f>
        <v>0</v>
      </c>
      <c r="N11" s="48">
        <f>N9*N10</f>
        <v>0</v>
      </c>
    </row>
    <row r="12" spans="1:17" ht="15.75" customHeight="1" x14ac:dyDescent="0.2">
      <c r="C12" s="44" t="s">
        <v>8</v>
      </c>
      <c r="D12" s="17">
        <v>100000</v>
      </c>
      <c r="I12" s="17"/>
      <c r="N12" s="17"/>
    </row>
    <row r="13" spans="1:17" ht="15.75" customHeight="1" x14ac:dyDescent="0.2">
      <c r="C13" s="44" t="s">
        <v>7</v>
      </c>
      <c r="D13" s="17">
        <v>50000</v>
      </c>
      <c r="I13" s="17"/>
      <c r="J13" s="48"/>
      <c r="N13" s="17"/>
    </row>
    <row r="14" spans="1:17" ht="15.75" customHeight="1" x14ac:dyDescent="0.2">
      <c r="C14" s="44" t="s">
        <v>9</v>
      </c>
      <c r="D14" s="18">
        <v>10000</v>
      </c>
      <c r="I14" s="18"/>
      <c r="N14" s="18"/>
    </row>
    <row r="15" spans="1:17" ht="15.75" customHeight="1" x14ac:dyDescent="0.2">
      <c r="C15" s="44" t="s">
        <v>10</v>
      </c>
      <c r="D15" s="49">
        <f>D12-D13</f>
        <v>50000</v>
      </c>
      <c r="I15" s="49">
        <f>I12-I13</f>
        <v>0</v>
      </c>
      <c r="N15" s="49">
        <f>N12-N13</f>
        <v>0</v>
      </c>
    </row>
    <row r="16" spans="1:17" ht="15.75" customHeight="1" x14ac:dyDescent="0.2">
      <c r="C16" s="44" t="s">
        <v>11</v>
      </c>
      <c r="D16" s="49">
        <f>MAX((((D12-D14-D15)/C25)*365),D11)</f>
        <v>40000</v>
      </c>
      <c r="I16" s="49">
        <f>MAX((((I12-I14-I15)/C25)*365),I11)</f>
        <v>0</v>
      </c>
      <c r="N16" s="49">
        <f>MAX((((N12-N14-N15)/C25)*365),N11)</f>
        <v>0</v>
      </c>
    </row>
    <row r="18" spans="1:17" ht="15.75" customHeight="1" x14ac:dyDescent="0.2">
      <c r="A18" s="45" t="s">
        <v>12</v>
      </c>
      <c r="B18" s="45"/>
    </row>
    <row r="19" spans="1:17" ht="15.75" customHeight="1" x14ac:dyDescent="0.2">
      <c r="A19" s="44" t="s">
        <v>13</v>
      </c>
      <c r="B19" s="44"/>
      <c r="C19" s="19">
        <v>0.4</v>
      </c>
    </row>
    <row r="20" spans="1:17" ht="15.75" customHeight="1" x14ac:dyDescent="0.2">
      <c r="A20" s="44" t="s">
        <v>14</v>
      </c>
      <c r="B20" s="44"/>
      <c r="C20" s="19">
        <v>0.22</v>
      </c>
    </row>
    <row r="21" spans="1:17" ht="15.75" customHeight="1" x14ac:dyDescent="0.2">
      <c r="A21" s="44" t="s">
        <v>15</v>
      </c>
      <c r="B21" s="44"/>
      <c r="C21" s="19">
        <v>0.15</v>
      </c>
    </row>
    <row r="23" spans="1:17" ht="15.75" customHeight="1" x14ac:dyDescent="0.2">
      <c r="A23" s="45" t="s">
        <v>16</v>
      </c>
      <c r="B23" s="45"/>
      <c r="C23" s="50">
        <v>0.1237</v>
      </c>
    </row>
    <row r="24" spans="1:17" ht="15.75" customHeight="1" x14ac:dyDescent="0.2">
      <c r="A24" s="45" t="s">
        <v>17</v>
      </c>
      <c r="B24" s="45"/>
      <c r="C24" s="20">
        <v>3</v>
      </c>
    </row>
    <row r="25" spans="1:17" ht="15.75" customHeight="1" x14ac:dyDescent="0.2">
      <c r="A25" s="45" t="s">
        <v>31</v>
      </c>
      <c r="B25" s="45"/>
      <c r="C25" s="20">
        <v>365</v>
      </c>
    </row>
    <row r="27" spans="1:17" ht="12.75" x14ac:dyDescent="0.2">
      <c r="A27" s="1" t="s">
        <v>26</v>
      </c>
      <c r="D27" s="56" t="s">
        <v>1</v>
      </c>
      <c r="E27" s="55"/>
      <c r="F27" s="55"/>
      <c r="G27" s="55"/>
      <c r="I27" s="56" t="s">
        <v>2</v>
      </c>
      <c r="J27" s="55"/>
      <c r="K27" s="55"/>
      <c r="L27" s="55"/>
      <c r="N27" s="56" t="s">
        <v>3</v>
      </c>
      <c r="O27" s="55"/>
      <c r="P27" s="55"/>
      <c r="Q27" s="55"/>
    </row>
    <row r="28" spans="1:17" ht="12.75" x14ac:dyDescent="0.2">
      <c r="A28" s="1" t="s">
        <v>18</v>
      </c>
      <c r="B28" s="1" t="s">
        <v>36</v>
      </c>
      <c r="C28" s="1" t="s">
        <v>19</v>
      </c>
      <c r="D28" s="1" t="s">
        <v>32</v>
      </c>
      <c r="E28" s="1" t="s">
        <v>33</v>
      </c>
      <c r="F28" s="1" t="s">
        <v>34</v>
      </c>
      <c r="G28" s="1" t="s">
        <v>35</v>
      </c>
      <c r="I28" s="1" t="s">
        <v>19</v>
      </c>
      <c r="J28" s="1" t="s">
        <v>32</v>
      </c>
      <c r="K28" s="1" t="s">
        <v>33</v>
      </c>
      <c r="L28" s="1" t="s">
        <v>34</v>
      </c>
      <c r="N28" s="1" t="s">
        <v>32</v>
      </c>
      <c r="O28" s="1" t="s">
        <v>33</v>
      </c>
      <c r="P28" s="1" t="s">
        <v>34</v>
      </c>
      <c r="Q28" s="1" t="s">
        <v>35</v>
      </c>
    </row>
    <row r="29" spans="1:17" ht="12.75" x14ac:dyDescent="0.2">
      <c r="A29" s="1">
        <v>1</v>
      </c>
      <c r="B29" s="1">
        <f>$C$24+A29</f>
        <v>4</v>
      </c>
      <c r="C29" s="51">
        <f>IF(($A29+$C$24)=2,($C$19+(0.5*$C$20)),IF(($A29+$C$24)=3,($C$20+(0.5*$C$21)),(1.5*$C$21)))</f>
        <v>0.22499999999999998</v>
      </c>
      <c r="D29" s="39">
        <f>D16*(1-C29)</f>
        <v>31000</v>
      </c>
      <c r="E29" s="52">
        <f>1/((1+$C$23)^(0.5))</f>
        <v>0.94335424825295311</v>
      </c>
      <c r="F29" s="39">
        <f t="shared" ref="F29:F58" si="0">D29*E29</f>
        <v>29243.981695841547</v>
      </c>
      <c r="G29" s="39">
        <f>F29</f>
        <v>29243.981695841547</v>
      </c>
      <c r="I29" s="39">
        <f>I16*(1-C29)</f>
        <v>0</v>
      </c>
      <c r="J29" s="52">
        <f>E29</f>
        <v>0.94335424825295311</v>
      </c>
      <c r="K29" s="39">
        <f t="shared" ref="K29:K58" si="1">I29*J29</f>
        <v>0</v>
      </c>
      <c r="L29" s="39">
        <f>K29</f>
        <v>0</v>
      </c>
      <c r="N29" s="39">
        <f>N16*(1-C29)</f>
        <v>0</v>
      </c>
      <c r="O29" s="52">
        <f>E29</f>
        <v>0.94335424825295311</v>
      </c>
      <c r="P29" s="39">
        <f t="shared" ref="P29:P58" si="2">N29*O29</f>
        <v>0</v>
      </c>
      <c r="Q29" s="39">
        <f>P29</f>
        <v>0</v>
      </c>
    </row>
    <row r="30" spans="1:17" ht="12.75" x14ac:dyDescent="0.2">
      <c r="A30" s="1">
        <f>A29+1</f>
        <v>2</v>
      </c>
      <c r="B30" s="1">
        <f t="shared" ref="B30:B58" si="3">$C$24+A30</f>
        <v>5</v>
      </c>
      <c r="C30" s="51">
        <f>IF(($A30+$C$24)=3,$C$20,$C$21)</f>
        <v>0.15</v>
      </c>
      <c r="D30" s="39">
        <f t="shared" ref="D30:D58" si="4">D29*(1-$C30)</f>
        <v>26350</v>
      </c>
      <c r="E30" s="52">
        <f>1/((1+$C$23)^(A29+0.5))</f>
        <v>0.83950720677489821</v>
      </c>
      <c r="F30" s="39">
        <f t="shared" si="0"/>
        <v>22121.014898518566</v>
      </c>
      <c r="G30" s="39">
        <f t="shared" ref="G30:G58" si="5">G29+F30</f>
        <v>51364.996594360113</v>
      </c>
      <c r="I30" s="39">
        <f t="shared" ref="I30:I58" si="6">I29*(1-$C30)</f>
        <v>0</v>
      </c>
      <c r="J30" s="52">
        <f t="shared" ref="J30:J58" si="7">E30</f>
        <v>0.83950720677489821</v>
      </c>
      <c r="K30" s="39">
        <f t="shared" si="1"/>
        <v>0</v>
      </c>
      <c r="L30" s="39">
        <f t="shared" ref="L30:L58" si="8">L29+K30</f>
        <v>0</v>
      </c>
      <c r="N30" s="39">
        <f t="shared" ref="N30:N58" si="9">N29*(1-$C30)</f>
        <v>0</v>
      </c>
      <c r="O30" s="52">
        <f t="shared" ref="O30:O58" si="10">E30</f>
        <v>0.83950720677489821</v>
      </c>
      <c r="P30" s="39">
        <f t="shared" si="2"/>
        <v>0</v>
      </c>
      <c r="Q30" s="39">
        <f t="shared" ref="Q30:Q58" si="11">Q29+P30</f>
        <v>0</v>
      </c>
    </row>
    <row r="31" spans="1:17" ht="12.75" x14ac:dyDescent="0.2">
      <c r="A31" s="1">
        <f t="shared" ref="A31:A58" si="12">A30+1</f>
        <v>3</v>
      </c>
      <c r="B31" s="1">
        <f t="shared" si="3"/>
        <v>6</v>
      </c>
      <c r="C31" s="51">
        <f>C21</f>
        <v>0.15</v>
      </c>
      <c r="D31" s="39">
        <f t="shared" si="4"/>
        <v>22397.5</v>
      </c>
      <c r="E31" s="52">
        <f t="shared" ref="E31:E58" si="13">1/((1+$C$23)^(A30+0.5))</f>
        <v>0.74709193447975286</v>
      </c>
      <c r="F31" s="39">
        <f t="shared" si="0"/>
        <v>16732.991602510265</v>
      </c>
      <c r="G31" s="39">
        <f t="shared" si="5"/>
        <v>68097.98819687037</v>
      </c>
      <c r="I31" s="39">
        <f t="shared" si="6"/>
        <v>0</v>
      </c>
      <c r="J31" s="52">
        <f t="shared" si="7"/>
        <v>0.74709193447975286</v>
      </c>
      <c r="K31" s="39">
        <f t="shared" si="1"/>
        <v>0</v>
      </c>
      <c r="L31" s="39">
        <f t="shared" si="8"/>
        <v>0</v>
      </c>
      <c r="N31" s="39">
        <f t="shared" si="9"/>
        <v>0</v>
      </c>
      <c r="O31" s="52">
        <f t="shared" si="10"/>
        <v>0.74709193447975286</v>
      </c>
      <c r="P31" s="39">
        <f t="shared" si="2"/>
        <v>0</v>
      </c>
      <c r="Q31" s="39">
        <f t="shared" si="11"/>
        <v>0</v>
      </c>
    </row>
    <row r="32" spans="1:17" ht="12.75" x14ac:dyDescent="0.2">
      <c r="A32" s="1">
        <f t="shared" si="12"/>
        <v>4</v>
      </c>
      <c r="B32" s="1">
        <f t="shared" si="3"/>
        <v>7</v>
      </c>
      <c r="C32" s="51">
        <f t="shared" ref="C32:C58" si="14">IF(($A32+$C$24)=2,$C$19,IF(($A32+$C$24)=3,$C$20,$C$21))</f>
        <v>0.15</v>
      </c>
      <c r="D32" s="39">
        <f t="shared" si="4"/>
        <v>19037.875</v>
      </c>
      <c r="E32" s="52">
        <f t="shared" si="13"/>
        <v>0.66484999063785077</v>
      </c>
      <c r="F32" s="39">
        <f t="shared" si="0"/>
        <v>12657.331015514574</v>
      </c>
      <c r="G32" s="39">
        <f t="shared" si="5"/>
        <v>80755.319212384944</v>
      </c>
      <c r="I32" s="39">
        <f t="shared" si="6"/>
        <v>0</v>
      </c>
      <c r="J32" s="52">
        <f t="shared" si="7"/>
        <v>0.66484999063785077</v>
      </c>
      <c r="K32" s="39">
        <f t="shared" si="1"/>
        <v>0</v>
      </c>
      <c r="L32" s="39">
        <f t="shared" si="8"/>
        <v>0</v>
      </c>
      <c r="N32" s="39">
        <f t="shared" si="9"/>
        <v>0</v>
      </c>
      <c r="O32" s="52">
        <f t="shared" si="10"/>
        <v>0.66484999063785077</v>
      </c>
      <c r="P32" s="39">
        <f t="shared" si="2"/>
        <v>0</v>
      </c>
      <c r="Q32" s="39">
        <f t="shared" si="11"/>
        <v>0</v>
      </c>
    </row>
    <row r="33" spans="1:17" ht="12.75" x14ac:dyDescent="0.2">
      <c r="A33" s="1">
        <f t="shared" si="12"/>
        <v>5</v>
      </c>
      <c r="B33" s="1">
        <f t="shared" si="3"/>
        <v>8</v>
      </c>
      <c r="C33" s="51">
        <f t="shared" si="14"/>
        <v>0.15</v>
      </c>
      <c r="D33" s="39">
        <f t="shared" si="4"/>
        <v>16182.19375</v>
      </c>
      <c r="E33" s="52">
        <f t="shared" si="13"/>
        <v>0.59166146715124213</v>
      </c>
      <c r="F33" s="39">
        <f t="shared" si="0"/>
        <v>9574.3804958506607</v>
      </c>
      <c r="G33" s="39">
        <f t="shared" si="5"/>
        <v>90329.69970823561</v>
      </c>
      <c r="I33" s="39">
        <f t="shared" si="6"/>
        <v>0</v>
      </c>
      <c r="J33" s="52">
        <f t="shared" si="7"/>
        <v>0.59166146715124213</v>
      </c>
      <c r="K33" s="39">
        <f t="shared" si="1"/>
        <v>0</v>
      </c>
      <c r="L33" s="39">
        <f t="shared" si="8"/>
        <v>0</v>
      </c>
      <c r="N33" s="39">
        <f t="shared" si="9"/>
        <v>0</v>
      </c>
      <c r="O33" s="52">
        <f t="shared" si="10"/>
        <v>0.59166146715124213</v>
      </c>
      <c r="P33" s="39">
        <f t="shared" si="2"/>
        <v>0</v>
      </c>
      <c r="Q33" s="39">
        <f t="shared" si="11"/>
        <v>0</v>
      </c>
    </row>
    <row r="34" spans="1:17" ht="12.75" x14ac:dyDescent="0.2">
      <c r="A34" s="1">
        <f t="shared" si="12"/>
        <v>6</v>
      </c>
      <c r="B34" s="1">
        <f t="shared" si="3"/>
        <v>9</v>
      </c>
      <c r="C34" s="51">
        <f t="shared" si="14"/>
        <v>0.15</v>
      </c>
      <c r="D34" s="39">
        <f t="shared" si="4"/>
        <v>13754.864687499999</v>
      </c>
      <c r="E34" s="52">
        <f t="shared" si="13"/>
        <v>0.52652973849892526</v>
      </c>
      <c r="F34" s="39">
        <f t="shared" si="0"/>
        <v>7242.3453069974757</v>
      </c>
      <c r="G34" s="39">
        <f t="shared" si="5"/>
        <v>97572.045015233089</v>
      </c>
      <c r="I34" s="39">
        <f t="shared" si="6"/>
        <v>0</v>
      </c>
      <c r="J34" s="52">
        <f t="shared" si="7"/>
        <v>0.52652973849892526</v>
      </c>
      <c r="K34" s="39">
        <f t="shared" si="1"/>
        <v>0</v>
      </c>
      <c r="L34" s="39">
        <f t="shared" si="8"/>
        <v>0</v>
      </c>
      <c r="N34" s="39">
        <f t="shared" si="9"/>
        <v>0</v>
      </c>
      <c r="O34" s="52">
        <f t="shared" si="10"/>
        <v>0.52652973849892526</v>
      </c>
      <c r="P34" s="39">
        <f t="shared" si="2"/>
        <v>0</v>
      </c>
      <c r="Q34" s="39">
        <f t="shared" si="11"/>
        <v>0</v>
      </c>
    </row>
    <row r="35" spans="1:17" ht="12.75" x14ac:dyDescent="0.2">
      <c r="A35" s="1">
        <f t="shared" si="12"/>
        <v>7</v>
      </c>
      <c r="B35" s="1">
        <f t="shared" si="3"/>
        <v>10</v>
      </c>
      <c r="C35" s="51">
        <f t="shared" si="14"/>
        <v>0.15</v>
      </c>
      <c r="D35" s="39">
        <f t="shared" si="4"/>
        <v>11691.634984374999</v>
      </c>
      <c r="E35" s="52">
        <f t="shared" si="13"/>
        <v>0.46856789045023156</v>
      </c>
      <c r="F35" s="39">
        <f t="shared" si="0"/>
        <v>5478.3247405427192</v>
      </c>
      <c r="G35" s="39">
        <f t="shared" si="5"/>
        <v>103050.36975577581</v>
      </c>
      <c r="I35" s="39">
        <f t="shared" si="6"/>
        <v>0</v>
      </c>
      <c r="J35" s="52">
        <f t="shared" si="7"/>
        <v>0.46856789045023156</v>
      </c>
      <c r="K35" s="39">
        <f t="shared" si="1"/>
        <v>0</v>
      </c>
      <c r="L35" s="39">
        <f t="shared" si="8"/>
        <v>0</v>
      </c>
      <c r="N35" s="39">
        <f t="shared" si="9"/>
        <v>0</v>
      </c>
      <c r="O35" s="52">
        <f t="shared" si="10"/>
        <v>0.46856789045023156</v>
      </c>
      <c r="P35" s="39">
        <f t="shared" si="2"/>
        <v>0</v>
      </c>
      <c r="Q35" s="39">
        <f t="shared" si="11"/>
        <v>0</v>
      </c>
    </row>
    <row r="36" spans="1:17" ht="12.75" x14ac:dyDescent="0.2">
      <c r="A36" s="1">
        <f t="shared" si="12"/>
        <v>8</v>
      </c>
      <c r="B36" s="1">
        <f t="shared" si="3"/>
        <v>11</v>
      </c>
      <c r="C36" s="51">
        <f t="shared" si="14"/>
        <v>0.15</v>
      </c>
      <c r="D36" s="39">
        <f t="shared" si="4"/>
        <v>9937.8897367187492</v>
      </c>
      <c r="E36" s="52">
        <f t="shared" si="13"/>
        <v>0.41698664274293101</v>
      </c>
      <c r="F36" s="39">
        <f t="shared" si="0"/>
        <v>4143.9672772637814</v>
      </c>
      <c r="G36" s="39">
        <f t="shared" si="5"/>
        <v>107194.3370330396</v>
      </c>
      <c r="I36" s="39">
        <f t="shared" si="6"/>
        <v>0</v>
      </c>
      <c r="J36" s="52">
        <f t="shared" si="7"/>
        <v>0.41698664274293101</v>
      </c>
      <c r="K36" s="39">
        <f t="shared" si="1"/>
        <v>0</v>
      </c>
      <c r="L36" s="39">
        <f t="shared" si="8"/>
        <v>0</v>
      </c>
      <c r="N36" s="39">
        <f t="shared" si="9"/>
        <v>0</v>
      </c>
      <c r="O36" s="52">
        <f t="shared" si="10"/>
        <v>0.41698664274293101</v>
      </c>
      <c r="P36" s="39">
        <f t="shared" si="2"/>
        <v>0</v>
      </c>
      <c r="Q36" s="39">
        <f t="shared" si="11"/>
        <v>0</v>
      </c>
    </row>
    <row r="37" spans="1:17" ht="12.75" x14ac:dyDescent="0.2">
      <c r="A37" s="1">
        <f t="shared" si="12"/>
        <v>9</v>
      </c>
      <c r="B37" s="1">
        <f t="shared" si="3"/>
        <v>12</v>
      </c>
      <c r="C37" s="51">
        <f t="shared" si="14"/>
        <v>0.15</v>
      </c>
      <c r="D37" s="39">
        <f t="shared" si="4"/>
        <v>8447.2062762109363</v>
      </c>
      <c r="E37" s="52">
        <f t="shared" si="13"/>
        <v>0.37108360126629086</v>
      </c>
      <c r="F37" s="39">
        <f t="shared" si="0"/>
        <v>3134.6197256155688</v>
      </c>
      <c r="G37" s="39">
        <f t="shared" si="5"/>
        <v>110328.95675865517</v>
      </c>
      <c r="I37" s="39">
        <f t="shared" si="6"/>
        <v>0</v>
      </c>
      <c r="J37" s="52">
        <f t="shared" si="7"/>
        <v>0.37108360126629086</v>
      </c>
      <c r="K37" s="39">
        <f t="shared" si="1"/>
        <v>0</v>
      </c>
      <c r="L37" s="39">
        <f t="shared" si="8"/>
        <v>0</v>
      </c>
      <c r="N37" s="39">
        <f t="shared" si="9"/>
        <v>0</v>
      </c>
      <c r="O37" s="52">
        <f t="shared" si="10"/>
        <v>0.37108360126629086</v>
      </c>
      <c r="P37" s="39">
        <f t="shared" si="2"/>
        <v>0</v>
      </c>
      <c r="Q37" s="39">
        <f t="shared" si="11"/>
        <v>0</v>
      </c>
    </row>
    <row r="38" spans="1:17" ht="12.75" x14ac:dyDescent="0.2">
      <c r="A38" s="1">
        <f t="shared" si="12"/>
        <v>10</v>
      </c>
      <c r="B38" s="1">
        <f t="shared" si="3"/>
        <v>13</v>
      </c>
      <c r="C38" s="51">
        <f t="shared" si="14"/>
        <v>0.15</v>
      </c>
      <c r="D38" s="39">
        <f t="shared" si="4"/>
        <v>7180.1253347792954</v>
      </c>
      <c r="E38" s="52">
        <f t="shared" si="13"/>
        <v>0.33023369339351333</v>
      </c>
      <c r="F38" s="39">
        <f t="shared" si="0"/>
        <v>2371.1193083325029</v>
      </c>
      <c r="G38" s="39">
        <f t="shared" si="5"/>
        <v>112700.07606698768</v>
      </c>
      <c r="I38" s="39">
        <f t="shared" si="6"/>
        <v>0</v>
      </c>
      <c r="J38" s="52">
        <f t="shared" si="7"/>
        <v>0.33023369339351333</v>
      </c>
      <c r="K38" s="39">
        <f t="shared" si="1"/>
        <v>0</v>
      </c>
      <c r="L38" s="39">
        <f t="shared" si="8"/>
        <v>0</v>
      </c>
      <c r="N38" s="39">
        <f t="shared" si="9"/>
        <v>0</v>
      </c>
      <c r="O38" s="52">
        <f t="shared" si="10"/>
        <v>0.33023369339351333</v>
      </c>
      <c r="P38" s="39">
        <f t="shared" si="2"/>
        <v>0</v>
      </c>
      <c r="Q38" s="39">
        <f t="shared" si="11"/>
        <v>0</v>
      </c>
    </row>
    <row r="39" spans="1:17" ht="12.75" x14ac:dyDescent="0.2">
      <c r="A39" s="1">
        <f t="shared" si="12"/>
        <v>11</v>
      </c>
      <c r="B39" s="1">
        <f t="shared" si="3"/>
        <v>14</v>
      </c>
      <c r="C39" s="51">
        <f t="shared" si="14"/>
        <v>0.15</v>
      </c>
      <c r="D39" s="39">
        <f t="shared" si="4"/>
        <v>6103.1065345624011</v>
      </c>
      <c r="E39" s="52">
        <f t="shared" si="13"/>
        <v>0.29388065621919846</v>
      </c>
      <c r="F39" s="39">
        <f t="shared" si="0"/>
        <v>1793.5849533528767</v>
      </c>
      <c r="G39" s="39">
        <f t="shared" si="5"/>
        <v>114493.66102034056</v>
      </c>
      <c r="I39" s="39">
        <f t="shared" si="6"/>
        <v>0</v>
      </c>
      <c r="J39" s="52">
        <f t="shared" si="7"/>
        <v>0.29388065621919846</v>
      </c>
      <c r="K39" s="39">
        <f t="shared" si="1"/>
        <v>0</v>
      </c>
      <c r="L39" s="39">
        <f t="shared" si="8"/>
        <v>0</v>
      </c>
      <c r="N39" s="39">
        <f t="shared" si="9"/>
        <v>0</v>
      </c>
      <c r="O39" s="52">
        <f t="shared" si="10"/>
        <v>0.29388065621919846</v>
      </c>
      <c r="P39" s="39">
        <f t="shared" si="2"/>
        <v>0</v>
      </c>
      <c r="Q39" s="39">
        <f t="shared" si="11"/>
        <v>0</v>
      </c>
    </row>
    <row r="40" spans="1:17" ht="12.75" x14ac:dyDescent="0.2">
      <c r="A40" s="1">
        <f t="shared" si="12"/>
        <v>12</v>
      </c>
      <c r="B40" s="1">
        <f t="shared" si="3"/>
        <v>15</v>
      </c>
      <c r="C40" s="51">
        <f t="shared" si="14"/>
        <v>0.15</v>
      </c>
      <c r="D40" s="39">
        <f t="shared" si="4"/>
        <v>5187.6405543780411</v>
      </c>
      <c r="E40" s="52">
        <f t="shared" si="13"/>
        <v>0.26152946179513975</v>
      </c>
      <c r="F40" s="39">
        <f t="shared" si="0"/>
        <v>1356.7208421731295</v>
      </c>
      <c r="G40" s="39">
        <f t="shared" si="5"/>
        <v>115850.38186251369</v>
      </c>
      <c r="I40" s="39">
        <f t="shared" si="6"/>
        <v>0</v>
      </c>
      <c r="J40" s="52">
        <f t="shared" si="7"/>
        <v>0.26152946179513975</v>
      </c>
      <c r="K40" s="39">
        <f t="shared" si="1"/>
        <v>0</v>
      </c>
      <c r="L40" s="39">
        <f t="shared" si="8"/>
        <v>0</v>
      </c>
      <c r="N40" s="39">
        <f t="shared" si="9"/>
        <v>0</v>
      </c>
      <c r="O40" s="52">
        <f t="shared" si="10"/>
        <v>0.26152946179513975</v>
      </c>
      <c r="P40" s="39">
        <f t="shared" si="2"/>
        <v>0</v>
      </c>
      <c r="Q40" s="39">
        <f t="shared" si="11"/>
        <v>0</v>
      </c>
    </row>
    <row r="41" spans="1:17" ht="12.75" x14ac:dyDescent="0.2">
      <c r="A41" s="1">
        <f t="shared" si="12"/>
        <v>13</v>
      </c>
      <c r="B41" s="1">
        <f t="shared" si="3"/>
        <v>16</v>
      </c>
      <c r="C41" s="51">
        <f t="shared" si="14"/>
        <v>0.15</v>
      </c>
      <c r="D41" s="39">
        <f t="shared" si="4"/>
        <v>4409.4944712213346</v>
      </c>
      <c r="E41" s="52">
        <f t="shared" si="13"/>
        <v>0.23273957621708619</v>
      </c>
      <c r="F41" s="39">
        <f t="shared" si="0"/>
        <v>1026.263874563638</v>
      </c>
      <c r="G41" s="39">
        <f t="shared" si="5"/>
        <v>116876.64573707733</v>
      </c>
      <c r="I41" s="39">
        <f t="shared" si="6"/>
        <v>0</v>
      </c>
      <c r="J41" s="52">
        <f t="shared" si="7"/>
        <v>0.23273957621708619</v>
      </c>
      <c r="K41" s="39">
        <f t="shared" si="1"/>
        <v>0</v>
      </c>
      <c r="L41" s="39">
        <f t="shared" si="8"/>
        <v>0</v>
      </c>
      <c r="N41" s="39">
        <f t="shared" si="9"/>
        <v>0</v>
      </c>
      <c r="O41" s="52">
        <f t="shared" si="10"/>
        <v>0.23273957621708619</v>
      </c>
      <c r="P41" s="39">
        <f t="shared" si="2"/>
        <v>0</v>
      </c>
      <c r="Q41" s="39">
        <f t="shared" si="11"/>
        <v>0</v>
      </c>
    </row>
    <row r="42" spans="1:17" ht="12.75" x14ac:dyDescent="0.2">
      <c r="A42" s="1">
        <f t="shared" si="12"/>
        <v>14</v>
      </c>
      <c r="B42" s="1">
        <f t="shared" si="3"/>
        <v>17</v>
      </c>
      <c r="C42" s="51">
        <f t="shared" si="14"/>
        <v>0.15</v>
      </c>
      <c r="D42" s="39">
        <f t="shared" si="4"/>
        <v>3748.0703005381342</v>
      </c>
      <c r="E42" s="52">
        <f t="shared" si="13"/>
        <v>0.20711896076985511</v>
      </c>
      <c r="F42" s="39">
        <f t="shared" si="0"/>
        <v>776.29642553981694</v>
      </c>
      <c r="G42" s="39">
        <f t="shared" si="5"/>
        <v>117652.94216261714</v>
      </c>
      <c r="I42" s="39">
        <f t="shared" si="6"/>
        <v>0</v>
      </c>
      <c r="J42" s="52">
        <f t="shared" si="7"/>
        <v>0.20711896076985511</v>
      </c>
      <c r="K42" s="39">
        <f t="shared" si="1"/>
        <v>0</v>
      </c>
      <c r="L42" s="39">
        <f t="shared" si="8"/>
        <v>0</v>
      </c>
      <c r="N42" s="39">
        <f t="shared" si="9"/>
        <v>0</v>
      </c>
      <c r="O42" s="52">
        <f t="shared" si="10"/>
        <v>0.20711896076985511</v>
      </c>
      <c r="P42" s="39">
        <f t="shared" si="2"/>
        <v>0</v>
      </c>
      <c r="Q42" s="39">
        <f t="shared" si="11"/>
        <v>0</v>
      </c>
    </row>
    <row r="43" spans="1:17" ht="12.75" x14ac:dyDescent="0.2">
      <c r="A43" s="1">
        <f t="shared" si="12"/>
        <v>15</v>
      </c>
      <c r="B43" s="1">
        <f t="shared" si="3"/>
        <v>18</v>
      </c>
      <c r="C43" s="51">
        <f t="shared" si="14"/>
        <v>0.15</v>
      </c>
      <c r="D43" s="39">
        <f t="shared" si="4"/>
        <v>3185.8597554574139</v>
      </c>
      <c r="E43" s="52">
        <f t="shared" si="13"/>
        <v>0.18431873344296087</v>
      </c>
      <c r="F43" s="39">
        <f t="shared" si="0"/>
        <v>587.21363505281158</v>
      </c>
      <c r="G43" s="39">
        <f t="shared" si="5"/>
        <v>118240.15579766996</v>
      </c>
      <c r="I43" s="39">
        <f t="shared" si="6"/>
        <v>0</v>
      </c>
      <c r="J43" s="52">
        <f t="shared" si="7"/>
        <v>0.18431873344296087</v>
      </c>
      <c r="K43" s="39">
        <f t="shared" si="1"/>
        <v>0</v>
      </c>
      <c r="L43" s="39">
        <f t="shared" si="8"/>
        <v>0</v>
      </c>
      <c r="N43" s="39">
        <f t="shared" si="9"/>
        <v>0</v>
      </c>
      <c r="O43" s="52">
        <f t="shared" si="10"/>
        <v>0.18431873344296087</v>
      </c>
      <c r="P43" s="39">
        <f t="shared" si="2"/>
        <v>0</v>
      </c>
      <c r="Q43" s="39">
        <f t="shared" si="11"/>
        <v>0</v>
      </c>
    </row>
    <row r="44" spans="1:17" ht="12.75" x14ac:dyDescent="0.2">
      <c r="A44" s="1">
        <f t="shared" si="12"/>
        <v>16</v>
      </c>
      <c r="B44" s="1">
        <f t="shared" si="3"/>
        <v>19</v>
      </c>
      <c r="C44" s="51">
        <f t="shared" si="14"/>
        <v>0.15</v>
      </c>
      <c r="D44" s="39">
        <f t="shared" si="4"/>
        <v>2707.9807921388019</v>
      </c>
      <c r="E44" s="52">
        <f t="shared" si="13"/>
        <v>0.16402841812134991</v>
      </c>
      <c r="F44" s="39">
        <f t="shared" si="0"/>
        <v>444.18580563752772</v>
      </c>
      <c r="G44" s="39">
        <f t="shared" si="5"/>
        <v>118684.34160330749</v>
      </c>
      <c r="I44" s="39">
        <f t="shared" si="6"/>
        <v>0</v>
      </c>
      <c r="J44" s="52">
        <f t="shared" si="7"/>
        <v>0.16402841812134991</v>
      </c>
      <c r="K44" s="39">
        <f t="shared" si="1"/>
        <v>0</v>
      </c>
      <c r="L44" s="39">
        <f t="shared" si="8"/>
        <v>0</v>
      </c>
      <c r="N44" s="39">
        <f t="shared" si="9"/>
        <v>0</v>
      </c>
      <c r="O44" s="52">
        <f t="shared" si="10"/>
        <v>0.16402841812134991</v>
      </c>
      <c r="P44" s="39">
        <f t="shared" si="2"/>
        <v>0</v>
      </c>
      <c r="Q44" s="39">
        <f t="shared" si="11"/>
        <v>0</v>
      </c>
    </row>
    <row r="45" spans="1:17" ht="12.75" x14ac:dyDescent="0.2">
      <c r="A45" s="1">
        <f t="shared" si="12"/>
        <v>17</v>
      </c>
      <c r="B45" s="1">
        <f t="shared" si="3"/>
        <v>20</v>
      </c>
      <c r="C45" s="51">
        <f t="shared" si="14"/>
        <v>0.15</v>
      </c>
      <c r="D45" s="39">
        <f t="shared" si="4"/>
        <v>2301.7836733179815</v>
      </c>
      <c r="E45" s="52">
        <f t="shared" si="13"/>
        <v>0.14597171675834286</v>
      </c>
      <c r="F45" s="39">
        <f t="shared" si="0"/>
        <v>335.9953144005504</v>
      </c>
      <c r="G45" s="39">
        <f t="shared" si="5"/>
        <v>119020.33691770805</v>
      </c>
      <c r="I45" s="39">
        <f t="shared" si="6"/>
        <v>0</v>
      </c>
      <c r="J45" s="52">
        <f t="shared" si="7"/>
        <v>0.14597171675834286</v>
      </c>
      <c r="K45" s="39">
        <f t="shared" si="1"/>
        <v>0</v>
      </c>
      <c r="L45" s="39">
        <f t="shared" si="8"/>
        <v>0</v>
      </c>
      <c r="N45" s="39">
        <f t="shared" si="9"/>
        <v>0</v>
      </c>
      <c r="O45" s="52">
        <f t="shared" si="10"/>
        <v>0.14597171675834286</v>
      </c>
      <c r="P45" s="39">
        <f t="shared" si="2"/>
        <v>0</v>
      </c>
      <c r="Q45" s="39">
        <f t="shared" si="11"/>
        <v>0</v>
      </c>
    </row>
    <row r="46" spans="1:17" ht="12.75" x14ac:dyDescent="0.2">
      <c r="A46" s="1">
        <f t="shared" si="12"/>
        <v>18</v>
      </c>
      <c r="B46" s="1">
        <f t="shared" si="3"/>
        <v>21</v>
      </c>
      <c r="C46" s="51">
        <f t="shared" si="14"/>
        <v>0.15</v>
      </c>
      <c r="D46" s="39">
        <f t="shared" si="4"/>
        <v>1956.5161223202842</v>
      </c>
      <c r="E46" s="52">
        <f t="shared" si="13"/>
        <v>0.12990274695945794</v>
      </c>
      <c r="F46" s="39">
        <f t="shared" si="0"/>
        <v>254.15681875987175</v>
      </c>
      <c r="G46" s="39">
        <f t="shared" si="5"/>
        <v>119274.49373646792</v>
      </c>
      <c r="I46" s="39">
        <f t="shared" si="6"/>
        <v>0</v>
      </c>
      <c r="J46" s="52">
        <f t="shared" si="7"/>
        <v>0.12990274695945794</v>
      </c>
      <c r="K46" s="39">
        <f t="shared" si="1"/>
        <v>0</v>
      </c>
      <c r="L46" s="39">
        <f t="shared" si="8"/>
        <v>0</v>
      </c>
      <c r="N46" s="39">
        <f t="shared" si="9"/>
        <v>0</v>
      </c>
      <c r="O46" s="52">
        <f t="shared" si="10"/>
        <v>0.12990274695945794</v>
      </c>
      <c r="P46" s="39">
        <f t="shared" si="2"/>
        <v>0</v>
      </c>
      <c r="Q46" s="39">
        <f t="shared" si="11"/>
        <v>0</v>
      </c>
    </row>
    <row r="47" spans="1:17" ht="12.75" x14ac:dyDescent="0.2">
      <c r="A47" s="1">
        <f t="shared" si="12"/>
        <v>19</v>
      </c>
      <c r="B47" s="1">
        <f t="shared" si="3"/>
        <v>22</v>
      </c>
      <c r="C47" s="51">
        <f t="shared" si="14"/>
        <v>0.15</v>
      </c>
      <c r="D47" s="39">
        <f t="shared" si="4"/>
        <v>1663.0387039722416</v>
      </c>
      <c r="E47" s="52">
        <f t="shared" si="13"/>
        <v>0.11560269374339946</v>
      </c>
      <c r="F47" s="39">
        <f t="shared" si="0"/>
        <v>192.251753978723</v>
      </c>
      <c r="G47" s="39">
        <f t="shared" si="5"/>
        <v>119466.74549044664</v>
      </c>
      <c r="I47" s="39">
        <f t="shared" si="6"/>
        <v>0</v>
      </c>
      <c r="J47" s="52">
        <f t="shared" si="7"/>
        <v>0.11560269374339946</v>
      </c>
      <c r="K47" s="39">
        <f t="shared" si="1"/>
        <v>0</v>
      </c>
      <c r="L47" s="39">
        <f t="shared" si="8"/>
        <v>0</v>
      </c>
      <c r="N47" s="39">
        <f t="shared" si="9"/>
        <v>0</v>
      </c>
      <c r="O47" s="52">
        <f t="shared" si="10"/>
        <v>0.11560269374339946</v>
      </c>
      <c r="P47" s="39">
        <f t="shared" si="2"/>
        <v>0</v>
      </c>
      <c r="Q47" s="39">
        <f t="shared" si="11"/>
        <v>0</v>
      </c>
    </row>
    <row r="48" spans="1:17" ht="12.75" x14ac:dyDescent="0.2">
      <c r="A48" s="1">
        <f t="shared" si="12"/>
        <v>20</v>
      </c>
      <c r="B48" s="1">
        <f t="shared" si="3"/>
        <v>23</v>
      </c>
      <c r="C48" s="51">
        <f t="shared" si="14"/>
        <v>0.15</v>
      </c>
      <c r="D48" s="39">
        <f t="shared" si="4"/>
        <v>1413.5828983764054</v>
      </c>
      <c r="E48" s="52">
        <f t="shared" si="13"/>
        <v>0.10287682988644607</v>
      </c>
      <c r="F48" s="39">
        <f t="shared" si="0"/>
        <v>145.42492736665884</v>
      </c>
      <c r="G48" s="39">
        <f t="shared" si="5"/>
        <v>119612.17041781331</v>
      </c>
      <c r="I48" s="39">
        <f t="shared" si="6"/>
        <v>0</v>
      </c>
      <c r="J48" s="52">
        <f t="shared" si="7"/>
        <v>0.10287682988644607</v>
      </c>
      <c r="K48" s="39">
        <f t="shared" si="1"/>
        <v>0</v>
      </c>
      <c r="L48" s="39">
        <f t="shared" si="8"/>
        <v>0</v>
      </c>
      <c r="N48" s="39">
        <f t="shared" si="9"/>
        <v>0</v>
      </c>
      <c r="O48" s="52">
        <f t="shared" si="10"/>
        <v>0.10287682988644607</v>
      </c>
      <c r="P48" s="39">
        <f t="shared" si="2"/>
        <v>0</v>
      </c>
      <c r="Q48" s="39">
        <f t="shared" si="11"/>
        <v>0</v>
      </c>
    </row>
    <row r="49" spans="1:17" ht="12.75" x14ac:dyDescent="0.2">
      <c r="A49" s="1">
        <f t="shared" si="12"/>
        <v>21</v>
      </c>
      <c r="B49" s="1">
        <f t="shared" si="3"/>
        <v>24</v>
      </c>
      <c r="C49" s="51">
        <f t="shared" si="14"/>
        <v>0.15</v>
      </c>
      <c r="D49" s="39">
        <f t="shared" si="4"/>
        <v>1201.5454636199445</v>
      </c>
      <c r="E49" s="52">
        <f t="shared" si="13"/>
        <v>9.1551864275559378E-2</v>
      </c>
      <c r="F49" s="39">
        <f t="shared" si="0"/>
        <v>110.00372720624722</v>
      </c>
      <c r="G49" s="39">
        <f t="shared" si="5"/>
        <v>119722.17414501955</v>
      </c>
      <c r="I49" s="39">
        <f t="shared" si="6"/>
        <v>0</v>
      </c>
      <c r="J49" s="52">
        <f t="shared" si="7"/>
        <v>9.1551864275559378E-2</v>
      </c>
      <c r="K49" s="39">
        <f t="shared" si="1"/>
        <v>0</v>
      </c>
      <c r="L49" s="39">
        <f t="shared" si="8"/>
        <v>0</v>
      </c>
      <c r="N49" s="39">
        <f t="shared" si="9"/>
        <v>0</v>
      </c>
      <c r="O49" s="52">
        <f t="shared" si="10"/>
        <v>9.1551864275559378E-2</v>
      </c>
      <c r="P49" s="39">
        <f t="shared" si="2"/>
        <v>0</v>
      </c>
      <c r="Q49" s="39">
        <f t="shared" si="11"/>
        <v>0</v>
      </c>
    </row>
    <row r="50" spans="1:17" ht="12.75" x14ac:dyDescent="0.2">
      <c r="A50" s="1">
        <f t="shared" si="12"/>
        <v>22</v>
      </c>
      <c r="B50" s="1">
        <f t="shared" si="3"/>
        <v>25</v>
      </c>
      <c r="C50" s="51">
        <f t="shared" si="14"/>
        <v>0.15</v>
      </c>
      <c r="D50" s="39">
        <f t="shared" si="4"/>
        <v>1021.3136440769528</v>
      </c>
      <c r="E50" s="52">
        <f t="shared" si="13"/>
        <v>8.1473582162106789E-2</v>
      </c>
      <c r="F50" s="39">
        <f t="shared" si="0"/>
        <v>83.2100810939843</v>
      </c>
      <c r="G50" s="39">
        <f t="shared" si="5"/>
        <v>119805.38422611354</v>
      </c>
      <c r="I50" s="39">
        <f t="shared" si="6"/>
        <v>0</v>
      </c>
      <c r="J50" s="52">
        <f t="shared" si="7"/>
        <v>8.1473582162106789E-2</v>
      </c>
      <c r="K50" s="39">
        <f t="shared" si="1"/>
        <v>0</v>
      </c>
      <c r="L50" s="39">
        <f t="shared" si="8"/>
        <v>0</v>
      </c>
      <c r="N50" s="39">
        <f t="shared" si="9"/>
        <v>0</v>
      </c>
      <c r="O50" s="52">
        <f t="shared" si="10"/>
        <v>8.1473582162106789E-2</v>
      </c>
      <c r="P50" s="39">
        <f t="shared" si="2"/>
        <v>0</v>
      </c>
      <c r="Q50" s="39">
        <f t="shared" si="11"/>
        <v>0</v>
      </c>
    </row>
    <row r="51" spans="1:17" ht="12.75" x14ac:dyDescent="0.2">
      <c r="A51" s="1">
        <f t="shared" si="12"/>
        <v>23</v>
      </c>
      <c r="B51" s="1">
        <f t="shared" si="3"/>
        <v>26</v>
      </c>
      <c r="C51" s="51">
        <f t="shared" si="14"/>
        <v>0.15</v>
      </c>
      <c r="D51" s="39">
        <f t="shared" si="4"/>
        <v>868.11659746540977</v>
      </c>
      <c r="E51" s="52">
        <f t="shared" si="13"/>
        <v>7.2504745182973021E-2</v>
      </c>
      <c r="F51" s="39">
        <f t="shared" si="0"/>
        <v>62.942572688339098</v>
      </c>
      <c r="G51" s="39">
        <f t="shared" si="5"/>
        <v>119868.32679880188</v>
      </c>
      <c r="I51" s="39">
        <f t="shared" si="6"/>
        <v>0</v>
      </c>
      <c r="J51" s="52">
        <f t="shared" si="7"/>
        <v>7.2504745182973021E-2</v>
      </c>
      <c r="K51" s="39">
        <f t="shared" si="1"/>
        <v>0</v>
      </c>
      <c r="L51" s="39">
        <f t="shared" si="8"/>
        <v>0</v>
      </c>
      <c r="N51" s="39">
        <f t="shared" si="9"/>
        <v>0</v>
      </c>
      <c r="O51" s="52">
        <f t="shared" si="10"/>
        <v>7.2504745182973021E-2</v>
      </c>
      <c r="P51" s="39">
        <f t="shared" si="2"/>
        <v>0</v>
      </c>
      <c r="Q51" s="39">
        <f t="shared" si="11"/>
        <v>0</v>
      </c>
    </row>
    <row r="52" spans="1:17" ht="12.75" x14ac:dyDescent="0.2">
      <c r="A52" s="1">
        <f t="shared" si="12"/>
        <v>24</v>
      </c>
      <c r="B52" s="1">
        <f t="shared" si="3"/>
        <v>27</v>
      </c>
      <c r="C52" s="51">
        <f t="shared" si="14"/>
        <v>0.15</v>
      </c>
      <c r="D52" s="39">
        <f t="shared" si="4"/>
        <v>737.89910784559834</v>
      </c>
      <c r="E52" s="52">
        <f t="shared" si="13"/>
        <v>6.4523222553148574E-2</v>
      </c>
      <c r="F52" s="39">
        <f t="shared" si="0"/>
        <v>47.611628357291323</v>
      </c>
      <c r="G52" s="39">
        <f t="shared" si="5"/>
        <v>119915.93842715917</v>
      </c>
      <c r="I52" s="39">
        <f t="shared" si="6"/>
        <v>0</v>
      </c>
      <c r="J52" s="52">
        <f t="shared" si="7"/>
        <v>6.4523222553148574E-2</v>
      </c>
      <c r="K52" s="39">
        <f t="shared" si="1"/>
        <v>0</v>
      </c>
      <c r="L52" s="39">
        <f t="shared" si="8"/>
        <v>0</v>
      </c>
      <c r="N52" s="39">
        <f t="shared" si="9"/>
        <v>0</v>
      </c>
      <c r="O52" s="52">
        <f t="shared" si="10"/>
        <v>6.4523222553148574E-2</v>
      </c>
      <c r="P52" s="39">
        <f t="shared" si="2"/>
        <v>0</v>
      </c>
      <c r="Q52" s="39">
        <f t="shared" si="11"/>
        <v>0</v>
      </c>
    </row>
    <row r="53" spans="1:17" ht="12.75" x14ac:dyDescent="0.2">
      <c r="A53" s="1">
        <f t="shared" si="12"/>
        <v>25</v>
      </c>
      <c r="B53" s="1">
        <f t="shared" si="3"/>
        <v>28</v>
      </c>
      <c r="C53" s="51">
        <f t="shared" si="14"/>
        <v>0.15</v>
      </c>
      <c r="D53" s="39">
        <f t="shared" si="4"/>
        <v>627.21424166875852</v>
      </c>
      <c r="E53" s="52">
        <f t="shared" si="13"/>
        <v>5.7420327981799905E-2</v>
      </c>
      <c r="F53" s="39">
        <f t="shared" si="0"/>
        <v>36.014847471476024</v>
      </c>
      <c r="G53" s="39">
        <f t="shared" si="5"/>
        <v>119951.95327463065</v>
      </c>
      <c r="I53" s="39">
        <f t="shared" si="6"/>
        <v>0</v>
      </c>
      <c r="J53" s="52">
        <f t="shared" si="7"/>
        <v>5.7420327981799905E-2</v>
      </c>
      <c r="K53" s="39">
        <f t="shared" si="1"/>
        <v>0</v>
      </c>
      <c r="L53" s="39">
        <f t="shared" si="8"/>
        <v>0</v>
      </c>
      <c r="N53" s="39">
        <f t="shared" si="9"/>
        <v>0</v>
      </c>
      <c r="O53" s="52">
        <f t="shared" si="10"/>
        <v>5.7420327981799905E-2</v>
      </c>
      <c r="P53" s="39">
        <f t="shared" si="2"/>
        <v>0</v>
      </c>
      <c r="Q53" s="39">
        <f t="shared" si="11"/>
        <v>0</v>
      </c>
    </row>
    <row r="54" spans="1:17" ht="12.75" x14ac:dyDescent="0.2">
      <c r="A54" s="1">
        <f t="shared" si="12"/>
        <v>26</v>
      </c>
      <c r="B54" s="1">
        <f t="shared" si="3"/>
        <v>29</v>
      </c>
      <c r="C54" s="51">
        <f t="shared" si="14"/>
        <v>0.15</v>
      </c>
      <c r="D54" s="39">
        <f t="shared" si="4"/>
        <v>533.13210541844478</v>
      </c>
      <c r="E54" s="52">
        <f t="shared" si="13"/>
        <v>5.1099339665213073E-2</v>
      </c>
      <c r="F54" s="39">
        <f t="shared" si="0"/>
        <v>27.242698541207293</v>
      </c>
      <c r="G54" s="39">
        <f t="shared" si="5"/>
        <v>119979.19597317185</v>
      </c>
      <c r="I54" s="39">
        <f t="shared" si="6"/>
        <v>0</v>
      </c>
      <c r="J54" s="52">
        <f t="shared" si="7"/>
        <v>5.1099339665213073E-2</v>
      </c>
      <c r="K54" s="39">
        <f t="shared" si="1"/>
        <v>0</v>
      </c>
      <c r="L54" s="39">
        <f t="shared" si="8"/>
        <v>0</v>
      </c>
      <c r="N54" s="39">
        <f t="shared" si="9"/>
        <v>0</v>
      </c>
      <c r="O54" s="52">
        <f t="shared" si="10"/>
        <v>5.1099339665213073E-2</v>
      </c>
      <c r="P54" s="39">
        <f t="shared" si="2"/>
        <v>0</v>
      </c>
      <c r="Q54" s="39">
        <f t="shared" si="11"/>
        <v>0</v>
      </c>
    </row>
    <row r="55" spans="1:17" ht="12.75" x14ac:dyDescent="0.2">
      <c r="A55" s="1">
        <f t="shared" si="12"/>
        <v>27</v>
      </c>
      <c r="B55" s="1">
        <f t="shared" si="3"/>
        <v>30</v>
      </c>
      <c r="C55" s="51">
        <f t="shared" si="14"/>
        <v>0.15</v>
      </c>
      <c r="D55" s="39">
        <f t="shared" si="4"/>
        <v>453.16228960567804</v>
      </c>
      <c r="E55" s="52">
        <f t="shared" si="13"/>
        <v>4.5474183203001749E-2</v>
      </c>
      <c r="F55" s="39">
        <f t="shared" si="0"/>
        <v>20.607184978220339</v>
      </c>
      <c r="G55" s="39">
        <f t="shared" si="5"/>
        <v>119999.80315815007</v>
      </c>
      <c r="I55" s="39">
        <f t="shared" si="6"/>
        <v>0</v>
      </c>
      <c r="J55" s="52">
        <f t="shared" si="7"/>
        <v>4.5474183203001749E-2</v>
      </c>
      <c r="K55" s="39">
        <f t="shared" si="1"/>
        <v>0</v>
      </c>
      <c r="L55" s="39">
        <f t="shared" si="8"/>
        <v>0</v>
      </c>
      <c r="N55" s="39">
        <f t="shared" si="9"/>
        <v>0</v>
      </c>
      <c r="O55" s="52">
        <f t="shared" si="10"/>
        <v>4.5474183203001749E-2</v>
      </c>
      <c r="P55" s="39">
        <f t="shared" si="2"/>
        <v>0</v>
      </c>
      <c r="Q55" s="39">
        <f t="shared" si="11"/>
        <v>0</v>
      </c>
    </row>
    <row r="56" spans="1:17" ht="12.75" x14ac:dyDescent="0.2">
      <c r="A56" s="1">
        <f t="shared" si="12"/>
        <v>28</v>
      </c>
      <c r="B56" s="1">
        <f t="shared" si="3"/>
        <v>31</v>
      </c>
      <c r="C56" s="51">
        <f t="shared" si="14"/>
        <v>0.15</v>
      </c>
      <c r="D56" s="39">
        <f t="shared" si="4"/>
        <v>385.18794616482631</v>
      </c>
      <c r="E56" s="52">
        <f t="shared" si="13"/>
        <v>4.046825950253783E-2</v>
      </c>
      <c r="F56" s="39">
        <f t="shared" si="0"/>
        <v>15.587885762647762</v>
      </c>
      <c r="G56" s="39">
        <f t="shared" si="5"/>
        <v>120015.39104391272</v>
      </c>
      <c r="I56" s="39">
        <f t="shared" si="6"/>
        <v>0</v>
      </c>
      <c r="J56" s="52">
        <f t="shared" si="7"/>
        <v>4.046825950253783E-2</v>
      </c>
      <c r="K56" s="39">
        <f t="shared" si="1"/>
        <v>0</v>
      </c>
      <c r="L56" s="39">
        <f t="shared" si="8"/>
        <v>0</v>
      </c>
      <c r="N56" s="39">
        <f t="shared" si="9"/>
        <v>0</v>
      </c>
      <c r="O56" s="52">
        <f t="shared" si="10"/>
        <v>4.046825950253783E-2</v>
      </c>
      <c r="P56" s="39">
        <f t="shared" si="2"/>
        <v>0</v>
      </c>
      <c r="Q56" s="39">
        <f t="shared" si="11"/>
        <v>0</v>
      </c>
    </row>
    <row r="57" spans="1:17" ht="12.75" x14ac:dyDescent="0.2">
      <c r="A57" s="1">
        <f t="shared" si="12"/>
        <v>29</v>
      </c>
      <c r="B57" s="1">
        <f t="shared" si="3"/>
        <v>32</v>
      </c>
      <c r="C57" s="51">
        <f t="shared" si="14"/>
        <v>0.15</v>
      </c>
      <c r="D57" s="39">
        <f t="shared" si="4"/>
        <v>327.40975424010236</v>
      </c>
      <c r="E57" s="52">
        <f t="shared" si="13"/>
        <v>3.6013401710899555E-2</v>
      </c>
      <c r="F57" s="39">
        <f t="shared" si="0"/>
        <v>11.791139003515704</v>
      </c>
      <c r="G57" s="39">
        <f t="shared" si="5"/>
        <v>120027.18218291624</v>
      </c>
      <c r="I57" s="39">
        <f t="shared" si="6"/>
        <v>0</v>
      </c>
      <c r="J57" s="52">
        <f t="shared" si="7"/>
        <v>3.6013401710899555E-2</v>
      </c>
      <c r="K57" s="39">
        <f t="shared" si="1"/>
        <v>0</v>
      </c>
      <c r="L57" s="39">
        <f t="shared" si="8"/>
        <v>0</v>
      </c>
      <c r="N57" s="39">
        <f t="shared" si="9"/>
        <v>0</v>
      </c>
      <c r="O57" s="52">
        <f t="shared" si="10"/>
        <v>3.6013401710899555E-2</v>
      </c>
      <c r="P57" s="39">
        <f t="shared" si="2"/>
        <v>0</v>
      </c>
      <c r="Q57" s="39">
        <f t="shared" si="11"/>
        <v>0</v>
      </c>
    </row>
    <row r="58" spans="1:17" ht="12.75" x14ac:dyDescent="0.2">
      <c r="A58" s="1">
        <f t="shared" si="12"/>
        <v>30</v>
      </c>
      <c r="B58" s="1">
        <f t="shared" si="3"/>
        <v>33</v>
      </c>
      <c r="C58" s="51">
        <f t="shared" si="14"/>
        <v>0.15</v>
      </c>
      <c r="D58" s="39">
        <f t="shared" si="4"/>
        <v>278.29829110408701</v>
      </c>
      <c r="E58" s="52">
        <f t="shared" si="13"/>
        <v>3.2048946970632326E-2</v>
      </c>
      <c r="F58" s="39">
        <f t="shared" si="0"/>
        <v>8.9191671736124825</v>
      </c>
      <c r="G58" s="39">
        <f t="shared" si="5"/>
        <v>120036.10135008986</v>
      </c>
      <c r="I58" s="39">
        <f t="shared" si="6"/>
        <v>0</v>
      </c>
      <c r="J58" s="52">
        <f t="shared" si="7"/>
        <v>3.2048946970632326E-2</v>
      </c>
      <c r="K58" s="39">
        <f t="shared" si="1"/>
        <v>0</v>
      </c>
      <c r="L58" s="39">
        <f t="shared" si="8"/>
        <v>0</v>
      </c>
      <c r="N58" s="39">
        <f t="shared" si="9"/>
        <v>0</v>
      </c>
      <c r="O58" s="52">
        <f t="shared" si="10"/>
        <v>3.2048946970632326E-2</v>
      </c>
      <c r="P58" s="39">
        <f t="shared" si="2"/>
        <v>0</v>
      </c>
      <c r="Q58" s="39">
        <f t="shared" si="11"/>
        <v>0</v>
      </c>
    </row>
    <row r="59" spans="1:17" ht="15.75" customHeight="1" x14ac:dyDescent="0.2">
      <c r="A59" s="1" t="s">
        <v>37</v>
      </c>
      <c r="F59" s="39"/>
      <c r="G59" s="39">
        <f>VLOOKUP(31,B29:Q58,6)</f>
        <v>120015.39104391272</v>
      </c>
      <c r="K59" s="39"/>
      <c r="L59" s="39">
        <f>VLOOKUP(31,B29:Q58,11)</f>
        <v>0</v>
      </c>
      <c r="P59" s="39"/>
      <c r="Q59" s="39">
        <f>VLOOKUP(31,B29:Q58,16)</f>
        <v>0</v>
      </c>
    </row>
    <row r="62" spans="1:17" ht="15.75" customHeight="1" x14ac:dyDescent="0.2">
      <c r="A62" s="1" t="s">
        <v>27</v>
      </c>
      <c r="D62" s="56" t="s">
        <v>1</v>
      </c>
      <c r="E62" s="55"/>
      <c r="F62" s="55"/>
      <c r="G62" s="55"/>
      <c r="I62" s="56" t="s">
        <v>2</v>
      </c>
      <c r="J62" s="55"/>
      <c r="K62" s="55"/>
      <c r="L62" s="55"/>
      <c r="N62" s="56" t="s">
        <v>3</v>
      </c>
      <c r="O62" s="55"/>
      <c r="P62" s="55"/>
      <c r="Q62" s="55"/>
    </row>
    <row r="63" spans="1:17" ht="15.75" customHeight="1" x14ac:dyDescent="0.2">
      <c r="A63" s="1" t="s">
        <v>18</v>
      </c>
      <c r="C63" s="1" t="s">
        <v>19</v>
      </c>
      <c r="D63" s="1" t="s">
        <v>32</v>
      </c>
      <c r="E63" s="1" t="s">
        <v>33</v>
      </c>
      <c r="F63" s="1" t="s">
        <v>34</v>
      </c>
      <c r="G63" s="1" t="s">
        <v>35</v>
      </c>
      <c r="I63" s="1" t="s">
        <v>32</v>
      </c>
      <c r="J63" s="1" t="s">
        <v>33</v>
      </c>
      <c r="K63" s="1" t="s">
        <v>34</v>
      </c>
      <c r="L63" s="1" t="s">
        <v>35</v>
      </c>
      <c r="N63" s="1" t="s">
        <v>32</v>
      </c>
      <c r="O63" s="1" t="s">
        <v>33</v>
      </c>
      <c r="P63" s="1" t="s">
        <v>34</v>
      </c>
      <c r="Q63" s="1" t="s">
        <v>35</v>
      </c>
    </row>
    <row r="64" spans="1:17" ht="15.75" customHeight="1" x14ac:dyDescent="0.2">
      <c r="A64" s="1">
        <v>1</v>
      </c>
      <c r="B64" s="1">
        <f>$C$24+A64</f>
        <v>4</v>
      </c>
      <c r="C64" s="51">
        <f>IF(($A64+$C$24)=2,($C$19+(0.5*$C$20)),IF(($A64+$C$24)=3,($C$20+(0.5*$C$21)),(1.5*$C$21)))</f>
        <v>0.22499999999999998</v>
      </c>
      <c r="D64" s="53">
        <f>D15*(1-$C$64)</f>
        <v>38750</v>
      </c>
      <c r="E64" s="52">
        <f>E29</f>
        <v>0.94335424825295311</v>
      </c>
      <c r="F64" s="53">
        <f>D64*E64</f>
        <v>36554.97711980193</v>
      </c>
      <c r="G64" s="53">
        <f>F64</f>
        <v>36554.97711980193</v>
      </c>
      <c r="I64" s="53">
        <f>I15*(1-$C$64)</f>
        <v>0</v>
      </c>
      <c r="J64" s="52">
        <f>J29</f>
        <v>0.94335424825295311</v>
      </c>
      <c r="K64" s="39">
        <f t="shared" ref="K64:K93" si="15">I64*J64</f>
        <v>0</v>
      </c>
      <c r="L64" s="39">
        <f>K64</f>
        <v>0</v>
      </c>
      <c r="N64" s="53">
        <f>N15*(1-$C$64)</f>
        <v>0</v>
      </c>
      <c r="O64" s="52">
        <f>O29</f>
        <v>0.94335424825295311</v>
      </c>
      <c r="P64" s="39">
        <f t="shared" ref="P64:P93" si="16">N64*O64</f>
        <v>0</v>
      </c>
      <c r="Q64" s="39">
        <f>P64</f>
        <v>0</v>
      </c>
    </row>
    <row r="65" spans="1:17" ht="15.75" customHeight="1" x14ac:dyDescent="0.2">
      <c r="A65" s="1">
        <f>A64+1</f>
        <v>2</v>
      </c>
      <c r="B65" s="1">
        <f t="shared" ref="B65:B93" si="17">$C$24+A65</f>
        <v>5</v>
      </c>
      <c r="C65" s="51">
        <f>IF(($A65+$C$24)=3,$C$20,$C$21)</f>
        <v>0.15</v>
      </c>
      <c r="D65" s="39">
        <f t="shared" ref="D65:D93" si="18">D64*(1-$C65)</f>
        <v>32937.5</v>
      </c>
      <c r="E65" s="52">
        <f t="shared" ref="E65:E93" si="19">E30</f>
        <v>0.83950720677489821</v>
      </c>
      <c r="F65" s="39">
        <f t="shared" ref="F65:F93" si="20">D65*E65</f>
        <v>27651.268623148211</v>
      </c>
      <c r="G65" s="39">
        <f t="shared" ref="G65:G93" si="21">G64+F65</f>
        <v>64206.245742950137</v>
      </c>
      <c r="I65" s="39">
        <f t="shared" ref="I65:I93" si="22">I64*(1-$C65)</f>
        <v>0</v>
      </c>
      <c r="J65" s="52">
        <f t="shared" ref="J65:J93" si="23">J30</f>
        <v>0.83950720677489821</v>
      </c>
      <c r="K65" s="39">
        <f t="shared" si="15"/>
        <v>0</v>
      </c>
      <c r="L65" s="39">
        <f t="shared" ref="L65:L93" si="24">L64+K65</f>
        <v>0</v>
      </c>
      <c r="N65" s="39">
        <f t="shared" ref="N65:N93" si="25">N64*(1-$C65)</f>
        <v>0</v>
      </c>
      <c r="O65" s="52">
        <f t="shared" ref="O65:O93" si="26">O30</f>
        <v>0.83950720677489821</v>
      </c>
      <c r="P65" s="39">
        <f t="shared" si="16"/>
        <v>0</v>
      </c>
      <c r="Q65" s="39">
        <f t="shared" ref="Q65:Q93" si="27">Q64+P65</f>
        <v>0</v>
      </c>
    </row>
    <row r="66" spans="1:17" ht="15.75" customHeight="1" x14ac:dyDescent="0.2">
      <c r="A66" s="1">
        <f t="shared" ref="A66:A93" si="28">A65+1</f>
        <v>3</v>
      </c>
      <c r="B66" s="1">
        <f t="shared" si="17"/>
        <v>6</v>
      </c>
      <c r="C66" s="51">
        <f>C57</f>
        <v>0.15</v>
      </c>
      <c r="D66" s="39">
        <f t="shared" si="18"/>
        <v>27996.875</v>
      </c>
      <c r="E66" s="52">
        <f t="shared" si="19"/>
        <v>0.74709193447975286</v>
      </c>
      <c r="F66" s="39">
        <f t="shared" si="20"/>
        <v>20916.239503137829</v>
      </c>
      <c r="G66" s="39">
        <f t="shared" si="21"/>
        <v>85122.485246087963</v>
      </c>
      <c r="I66" s="39">
        <f t="shared" si="22"/>
        <v>0</v>
      </c>
      <c r="J66" s="52">
        <f t="shared" si="23"/>
        <v>0.74709193447975286</v>
      </c>
      <c r="K66" s="39">
        <f t="shared" si="15"/>
        <v>0</v>
      </c>
      <c r="L66" s="39">
        <f t="shared" si="24"/>
        <v>0</v>
      </c>
      <c r="N66" s="39">
        <f t="shared" si="25"/>
        <v>0</v>
      </c>
      <c r="O66" s="52">
        <f t="shared" si="26"/>
        <v>0.74709193447975286</v>
      </c>
      <c r="P66" s="39">
        <f t="shared" si="16"/>
        <v>0</v>
      </c>
      <c r="Q66" s="39">
        <f t="shared" si="27"/>
        <v>0</v>
      </c>
    </row>
    <row r="67" spans="1:17" ht="15.75" customHeight="1" x14ac:dyDescent="0.2">
      <c r="A67" s="1">
        <f t="shared" si="28"/>
        <v>4</v>
      </c>
      <c r="B67" s="1">
        <f t="shared" si="17"/>
        <v>7</v>
      </c>
      <c r="C67" s="51">
        <f t="shared" ref="C67:C93" si="29">IF(($A67+$C$24)=2,$C$19,IF(($A67+$C$24)=3,$C$20,$C$21))</f>
        <v>0.15</v>
      </c>
      <c r="D67" s="39">
        <f t="shared" si="18"/>
        <v>23797.34375</v>
      </c>
      <c r="E67" s="52">
        <f t="shared" si="19"/>
        <v>0.66484999063785077</v>
      </c>
      <c r="F67" s="39">
        <f t="shared" si="20"/>
        <v>15821.663769393217</v>
      </c>
      <c r="G67" s="39">
        <f t="shared" si="21"/>
        <v>100944.14901548118</v>
      </c>
      <c r="I67" s="39">
        <f t="shared" si="22"/>
        <v>0</v>
      </c>
      <c r="J67" s="52">
        <f t="shared" si="23"/>
        <v>0.66484999063785077</v>
      </c>
      <c r="K67" s="39">
        <f t="shared" si="15"/>
        <v>0</v>
      </c>
      <c r="L67" s="39">
        <f t="shared" si="24"/>
        <v>0</v>
      </c>
      <c r="N67" s="39">
        <f t="shared" si="25"/>
        <v>0</v>
      </c>
      <c r="O67" s="52">
        <f t="shared" si="26"/>
        <v>0.66484999063785077</v>
      </c>
      <c r="P67" s="39">
        <f t="shared" si="16"/>
        <v>0</v>
      </c>
      <c r="Q67" s="39">
        <f t="shared" si="27"/>
        <v>0</v>
      </c>
    </row>
    <row r="68" spans="1:17" ht="15.75" customHeight="1" x14ac:dyDescent="0.2">
      <c r="A68" s="1">
        <f t="shared" si="28"/>
        <v>5</v>
      </c>
      <c r="B68" s="1">
        <f t="shared" si="17"/>
        <v>8</v>
      </c>
      <c r="C68" s="51">
        <f t="shared" si="29"/>
        <v>0.15</v>
      </c>
      <c r="D68" s="39">
        <f t="shared" si="18"/>
        <v>20227.7421875</v>
      </c>
      <c r="E68" s="52">
        <f t="shared" si="19"/>
        <v>0.59166146715124213</v>
      </c>
      <c r="F68" s="39">
        <f t="shared" si="20"/>
        <v>11967.975619813325</v>
      </c>
      <c r="G68" s="39">
        <f t="shared" si="21"/>
        <v>112912.1246352945</v>
      </c>
      <c r="I68" s="39">
        <f t="shared" si="22"/>
        <v>0</v>
      </c>
      <c r="J68" s="52">
        <f t="shared" si="23"/>
        <v>0.59166146715124213</v>
      </c>
      <c r="K68" s="39">
        <f t="shared" si="15"/>
        <v>0</v>
      </c>
      <c r="L68" s="39">
        <f t="shared" si="24"/>
        <v>0</v>
      </c>
      <c r="N68" s="39">
        <f t="shared" si="25"/>
        <v>0</v>
      </c>
      <c r="O68" s="52">
        <f t="shared" si="26"/>
        <v>0.59166146715124213</v>
      </c>
      <c r="P68" s="39">
        <f t="shared" si="16"/>
        <v>0</v>
      </c>
      <c r="Q68" s="39">
        <f t="shared" si="27"/>
        <v>0</v>
      </c>
    </row>
    <row r="69" spans="1:17" ht="15.75" customHeight="1" x14ac:dyDescent="0.2">
      <c r="A69" s="1">
        <f t="shared" si="28"/>
        <v>6</v>
      </c>
      <c r="B69" s="1">
        <f t="shared" si="17"/>
        <v>9</v>
      </c>
      <c r="C69" s="51">
        <f t="shared" si="29"/>
        <v>0.15</v>
      </c>
      <c r="D69" s="39">
        <f t="shared" si="18"/>
        <v>17193.580859375001</v>
      </c>
      <c r="E69" s="52">
        <f t="shared" si="19"/>
        <v>0.52652973849892526</v>
      </c>
      <c r="F69" s="39">
        <f t="shared" si="20"/>
        <v>9052.9316337468463</v>
      </c>
      <c r="G69" s="39">
        <f t="shared" si="21"/>
        <v>121965.05626904135</v>
      </c>
      <c r="I69" s="39">
        <f t="shared" si="22"/>
        <v>0</v>
      </c>
      <c r="J69" s="52">
        <f t="shared" si="23"/>
        <v>0.52652973849892526</v>
      </c>
      <c r="K69" s="39">
        <f t="shared" si="15"/>
        <v>0</v>
      </c>
      <c r="L69" s="39">
        <f t="shared" si="24"/>
        <v>0</v>
      </c>
      <c r="N69" s="39">
        <f t="shared" si="25"/>
        <v>0</v>
      </c>
      <c r="O69" s="52">
        <f t="shared" si="26"/>
        <v>0.52652973849892526</v>
      </c>
      <c r="P69" s="39">
        <f t="shared" si="16"/>
        <v>0</v>
      </c>
      <c r="Q69" s="39">
        <f t="shared" si="27"/>
        <v>0</v>
      </c>
    </row>
    <row r="70" spans="1:17" ht="15.75" customHeight="1" x14ac:dyDescent="0.2">
      <c r="A70" s="1">
        <f t="shared" si="28"/>
        <v>7</v>
      </c>
      <c r="B70" s="1">
        <f t="shared" si="17"/>
        <v>10</v>
      </c>
      <c r="C70" s="51">
        <f t="shared" si="29"/>
        <v>0.15</v>
      </c>
      <c r="D70" s="39">
        <f t="shared" si="18"/>
        <v>14614.543730468749</v>
      </c>
      <c r="E70" s="52">
        <f t="shared" si="19"/>
        <v>0.46856789045023156</v>
      </c>
      <c r="F70" s="39">
        <f t="shared" si="20"/>
        <v>6847.9059256783994</v>
      </c>
      <c r="G70" s="39">
        <f t="shared" si="21"/>
        <v>128812.96219471974</v>
      </c>
      <c r="I70" s="39">
        <f t="shared" si="22"/>
        <v>0</v>
      </c>
      <c r="J70" s="52">
        <f t="shared" si="23"/>
        <v>0.46856789045023156</v>
      </c>
      <c r="K70" s="39">
        <f t="shared" si="15"/>
        <v>0</v>
      </c>
      <c r="L70" s="39">
        <f t="shared" si="24"/>
        <v>0</v>
      </c>
      <c r="N70" s="39">
        <f t="shared" si="25"/>
        <v>0</v>
      </c>
      <c r="O70" s="52">
        <f t="shared" si="26"/>
        <v>0.46856789045023156</v>
      </c>
      <c r="P70" s="39">
        <f t="shared" si="16"/>
        <v>0</v>
      </c>
      <c r="Q70" s="39">
        <f t="shared" si="27"/>
        <v>0</v>
      </c>
    </row>
    <row r="71" spans="1:17" ht="15.75" customHeight="1" x14ac:dyDescent="0.2">
      <c r="A71" s="1">
        <f t="shared" si="28"/>
        <v>8</v>
      </c>
      <c r="B71" s="1">
        <f t="shared" si="17"/>
        <v>11</v>
      </c>
      <c r="C71" s="51">
        <f t="shared" si="29"/>
        <v>0.15</v>
      </c>
      <c r="D71" s="39">
        <f t="shared" si="18"/>
        <v>12422.362170898437</v>
      </c>
      <c r="E71" s="52">
        <f t="shared" si="19"/>
        <v>0.41698664274293101</v>
      </c>
      <c r="F71" s="39">
        <f t="shared" si="20"/>
        <v>5179.9590965797279</v>
      </c>
      <c r="G71" s="39">
        <f t="shared" si="21"/>
        <v>133992.92129129948</v>
      </c>
      <c r="I71" s="39">
        <f t="shared" si="22"/>
        <v>0</v>
      </c>
      <c r="J71" s="52">
        <f t="shared" si="23"/>
        <v>0.41698664274293101</v>
      </c>
      <c r="K71" s="39">
        <f t="shared" si="15"/>
        <v>0</v>
      </c>
      <c r="L71" s="39">
        <f t="shared" si="24"/>
        <v>0</v>
      </c>
      <c r="N71" s="39">
        <f t="shared" si="25"/>
        <v>0</v>
      </c>
      <c r="O71" s="52">
        <f t="shared" si="26"/>
        <v>0.41698664274293101</v>
      </c>
      <c r="P71" s="39">
        <f t="shared" si="16"/>
        <v>0</v>
      </c>
      <c r="Q71" s="39">
        <f t="shared" si="27"/>
        <v>0</v>
      </c>
    </row>
    <row r="72" spans="1:17" ht="15.75" customHeight="1" x14ac:dyDescent="0.2">
      <c r="A72" s="1">
        <f t="shared" si="28"/>
        <v>9</v>
      </c>
      <c r="B72" s="1">
        <f t="shared" si="17"/>
        <v>12</v>
      </c>
      <c r="C72" s="51">
        <f t="shared" si="29"/>
        <v>0.15</v>
      </c>
      <c r="D72" s="39">
        <f t="shared" si="18"/>
        <v>10559.007845263672</v>
      </c>
      <c r="E72" s="52">
        <f t="shared" si="19"/>
        <v>0.37108360126629086</v>
      </c>
      <c r="F72" s="39">
        <f t="shared" si="20"/>
        <v>3918.2746570194613</v>
      </c>
      <c r="G72" s="39">
        <f t="shared" si="21"/>
        <v>137911.19594831896</v>
      </c>
      <c r="I72" s="39">
        <f t="shared" si="22"/>
        <v>0</v>
      </c>
      <c r="J72" s="52">
        <f t="shared" si="23"/>
        <v>0.37108360126629086</v>
      </c>
      <c r="K72" s="39">
        <f t="shared" si="15"/>
        <v>0</v>
      </c>
      <c r="L72" s="39">
        <f t="shared" si="24"/>
        <v>0</v>
      </c>
      <c r="N72" s="39">
        <f t="shared" si="25"/>
        <v>0</v>
      </c>
      <c r="O72" s="52">
        <f t="shared" si="26"/>
        <v>0.37108360126629086</v>
      </c>
      <c r="P72" s="39">
        <f t="shared" si="16"/>
        <v>0</v>
      </c>
      <c r="Q72" s="39">
        <f t="shared" si="27"/>
        <v>0</v>
      </c>
    </row>
    <row r="73" spans="1:17" ht="15.75" customHeight="1" x14ac:dyDescent="0.2">
      <c r="A73" s="1">
        <f t="shared" si="28"/>
        <v>10</v>
      </c>
      <c r="B73" s="1">
        <f t="shared" si="17"/>
        <v>13</v>
      </c>
      <c r="C73" s="51">
        <f t="shared" si="29"/>
        <v>0.15</v>
      </c>
      <c r="D73" s="39">
        <f t="shared" si="18"/>
        <v>8975.156668474121</v>
      </c>
      <c r="E73" s="52">
        <f t="shared" si="19"/>
        <v>0.33023369339351333</v>
      </c>
      <c r="F73" s="39">
        <f t="shared" si="20"/>
        <v>2963.8991354156296</v>
      </c>
      <c r="G73" s="39">
        <f t="shared" si="21"/>
        <v>140875.09508373457</v>
      </c>
      <c r="I73" s="39">
        <f t="shared" si="22"/>
        <v>0</v>
      </c>
      <c r="J73" s="52">
        <f t="shared" si="23"/>
        <v>0.33023369339351333</v>
      </c>
      <c r="K73" s="39">
        <f t="shared" si="15"/>
        <v>0</v>
      </c>
      <c r="L73" s="39">
        <f t="shared" si="24"/>
        <v>0</v>
      </c>
      <c r="N73" s="39">
        <f t="shared" si="25"/>
        <v>0</v>
      </c>
      <c r="O73" s="52">
        <f t="shared" si="26"/>
        <v>0.33023369339351333</v>
      </c>
      <c r="P73" s="39">
        <f t="shared" si="16"/>
        <v>0</v>
      </c>
      <c r="Q73" s="39">
        <f t="shared" si="27"/>
        <v>0</v>
      </c>
    </row>
    <row r="74" spans="1:17" ht="15.75" customHeight="1" x14ac:dyDescent="0.2">
      <c r="A74" s="1">
        <f t="shared" si="28"/>
        <v>11</v>
      </c>
      <c r="B74" s="1">
        <f t="shared" si="17"/>
        <v>14</v>
      </c>
      <c r="C74" s="51">
        <f t="shared" si="29"/>
        <v>0.15</v>
      </c>
      <c r="D74" s="39">
        <f t="shared" si="18"/>
        <v>7628.8831682030022</v>
      </c>
      <c r="E74" s="52">
        <f t="shared" si="19"/>
        <v>0.29388065621919846</v>
      </c>
      <c r="F74" s="39">
        <f t="shared" si="20"/>
        <v>2241.9811916910962</v>
      </c>
      <c r="G74" s="39">
        <f t="shared" si="21"/>
        <v>143117.07627542567</v>
      </c>
      <c r="I74" s="39">
        <f t="shared" si="22"/>
        <v>0</v>
      </c>
      <c r="J74" s="52">
        <f t="shared" si="23"/>
        <v>0.29388065621919846</v>
      </c>
      <c r="K74" s="39">
        <f t="shared" si="15"/>
        <v>0</v>
      </c>
      <c r="L74" s="39">
        <f t="shared" si="24"/>
        <v>0</v>
      </c>
      <c r="N74" s="39">
        <f t="shared" si="25"/>
        <v>0</v>
      </c>
      <c r="O74" s="52">
        <f t="shared" si="26"/>
        <v>0.29388065621919846</v>
      </c>
      <c r="P74" s="39">
        <f t="shared" si="16"/>
        <v>0</v>
      </c>
      <c r="Q74" s="39">
        <f t="shared" si="27"/>
        <v>0</v>
      </c>
    </row>
    <row r="75" spans="1:17" ht="15.75" customHeight="1" x14ac:dyDescent="0.2">
      <c r="A75" s="1">
        <f t="shared" si="28"/>
        <v>12</v>
      </c>
      <c r="B75" s="1">
        <f t="shared" si="17"/>
        <v>15</v>
      </c>
      <c r="C75" s="51">
        <f t="shared" si="29"/>
        <v>0.15</v>
      </c>
      <c r="D75" s="39">
        <f t="shared" si="18"/>
        <v>6484.5506929725516</v>
      </c>
      <c r="E75" s="52">
        <f t="shared" si="19"/>
        <v>0.26152946179513975</v>
      </c>
      <c r="F75" s="39">
        <f t="shared" si="20"/>
        <v>1695.9010527164119</v>
      </c>
      <c r="G75" s="39">
        <f t="shared" si="21"/>
        <v>144812.97732814209</v>
      </c>
      <c r="I75" s="39">
        <f t="shared" si="22"/>
        <v>0</v>
      </c>
      <c r="J75" s="52">
        <f t="shared" si="23"/>
        <v>0.26152946179513975</v>
      </c>
      <c r="K75" s="39">
        <f t="shared" si="15"/>
        <v>0</v>
      </c>
      <c r="L75" s="39">
        <f t="shared" si="24"/>
        <v>0</v>
      </c>
      <c r="N75" s="39">
        <f t="shared" si="25"/>
        <v>0</v>
      </c>
      <c r="O75" s="52">
        <f t="shared" si="26"/>
        <v>0.26152946179513975</v>
      </c>
      <c r="P75" s="39">
        <f t="shared" si="16"/>
        <v>0</v>
      </c>
      <c r="Q75" s="39">
        <f t="shared" si="27"/>
        <v>0</v>
      </c>
    </row>
    <row r="76" spans="1:17" ht="15.75" customHeight="1" x14ac:dyDescent="0.2">
      <c r="A76" s="1">
        <f t="shared" si="28"/>
        <v>13</v>
      </c>
      <c r="B76" s="1">
        <f t="shared" si="17"/>
        <v>16</v>
      </c>
      <c r="C76" s="51">
        <f t="shared" si="29"/>
        <v>0.15</v>
      </c>
      <c r="D76" s="39">
        <f t="shared" si="18"/>
        <v>5511.8680890266687</v>
      </c>
      <c r="E76" s="52">
        <f t="shared" si="19"/>
        <v>0.23273957621708619</v>
      </c>
      <c r="F76" s="39">
        <f t="shared" si="20"/>
        <v>1282.8298432045476</v>
      </c>
      <c r="G76" s="39">
        <f t="shared" si="21"/>
        <v>146095.80717134665</v>
      </c>
      <c r="I76" s="39">
        <f t="shared" si="22"/>
        <v>0</v>
      </c>
      <c r="J76" s="52">
        <f t="shared" si="23"/>
        <v>0.23273957621708619</v>
      </c>
      <c r="K76" s="39">
        <f t="shared" si="15"/>
        <v>0</v>
      </c>
      <c r="L76" s="39">
        <f t="shared" si="24"/>
        <v>0</v>
      </c>
      <c r="N76" s="39">
        <f t="shared" si="25"/>
        <v>0</v>
      </c>
      <c r="O76" s="52">
        <f t="shared" si="26"/>
        <v>0.23273957621708619</v>
      </c>
      <c r="P76" s="39">
        <f t="shared" si="16"/>
        <v>0</v>
      </c>
      <c r="Q76" s="39">
        <f t="shared" si="27"/>
        <v>0</v>
      </c>
    </row>
    <row r="77" spans="1:17" ht="15.75" customHeight="1" x14ac:dyDescent="0.2">
      <c r="A77" s="1">
        <f t="shared" si="28"/>
        <v>14</v>
      </c>
      <c r="B77" s="1">
        <f t="shared" si="17"/>
        <v>17</v>
      </c>
      <c r="C77" s="51">
        <f t="shared" si="29"/>
        <v>0.15</v>
      </c>
      <c r="D77" s="39">
        <f t="shared" si="18"/>
        <v>4685.0878756726679</v>
      </c>
      <c r="E77" s="52">
        <f t="shared" si="19"/>
        <v>0.20711896076985511</v>
      </c>
      <c r="F77" s="39">
        <f t="shared" si="20"/>
        <v>970.37053192477117</v>
      </c>
      <c r="G77" s="39">
        <f t="shared" si="21"/>
        <v>147066.17770327142</v>
      </c>
      <c r="I77" s="39">
        <f t="shared" si="22"/>
        <v>0</v>
      </c>
      <c r="J77" s="52">
        <f t="shared" si="23"/>
        <v>0.20711896076985511</v>
      </c>
      <c r="K77" s="39">
        <f t="shared" si="15"/>
        <v>0</v>
      </c>
      <c r="L77" s="39">
        <f t="shared" si="24"/>
        <v>0</v>
      </c>
      <c r="N77" s="39">
        <f t="shared" si="25"/>
        <v>0</v>
      </c>
      <c r="O77" s="52">
        <f t="shared" si="26"/>
        <v>0.20711896076985511</v>
      </c>
      <c r="P77" s="39">
        <f t="shared" si="16"/>
        <v>0</v>
      </c>
      <c r="Q77" s="39">
        <f t="shared" si="27"/>
        <v>0</v>
      </c>
    </row>
    <row r="78" spans="1:17" ht="15.75" customHeight="1" x14ac:dyDescent="0.2">
      <c r="A78" s="1">
        <f t="shared" si="28"/>
        <v>15</v>
      </c>
      <c r="B78" s="1">
        <f t="shared" si="17"/>
        <v>18</v>
      </c>
      <c r="C78" s="51">
        <f t="shared" si="29"/>
        <v>0.15</v>
      </c>
      <c r="D78" s="39">
        <f t="shared" si="18"/>
        <v>3982.3246943217678</v>
      </c>
      <c r="E78" s="52">
        <f t="shared" si="19"/>
        <v>0.18431873344296087</v>
      </c>
      <c r="F78" s="39">
        <f t="shared" si="20"/>
        <v>734.01704381601451</v>
      </c>
      <c r="G78" s="39">
        <f t="shared" si="21"/>
        <v>147800.19474708743</v>
      </c>
      <c r="I78" s="39">
        <f t="shared" si="22"/>
        <v>0</v>
      </c>
      <c r="J78" s="52">
        <f t="shared" si="23"/>
        <v>0.18431873344296087</v>
      </c>
      <c r="K78" s="39">
        <f t="shared" si="15"/>
        <v>0</v>
      </c>
      <c r="L78" s="39">
        <f t="shared" si="24"/>
        <v>0</v>
      </c>
      <c r="N78" s="39">
        <f t="shared" si="25"/>
        <v>0</v>
      </c>
      <c r="O78" s="52">
        <f t="shared" si="26"/>
        <v>0.18431873344296087</v>
      </c>
      <c r="P78" s="39">
        <f t="shared" si="16"/>
        <v>0</v>
      </c>
      <c r="Q78" s="39">
        <f t="shared" si="27"/>
        <v>0</v>
      </c>
    </row>
    <row r="79" spans="1:17" ht="15.75" customHeight="1" x14ac:dyDescent="0.2">
      <c r="A79" s="1">
        <f t="shared" si="28"/>
        <v>16</v>
      </c>
      <c r="B79" s="1">
        <f t="shared" si="17"/>
        <v>19</v>
      </c>
      <c r="C79" s="51">
        <f t="shared" si="29"/>
        <v>0.15</v>
      </c>
      <c r="D79" s="39">
        <f t="shared" si="18"/>
        <v>3384.9759901735024</v>
      </c>
      <c r="E79" s="52">
        <f t="shared" si="19"/>
        <v>0.16402841812134991</v>
      </c>
      <c r="F79" s="39">
        <f t="shared" si="20"/>
        <v>555.23225704690969</v>
      </c>
      <c r="G79" s="39">
        <f t="shared" si="21"/>
        <v>148355.42700413434</v>
      </c>
      <c r="I79" s="39">
        <f t="shared" si="22"/>
        <v>0</v>
      </c>
      <c r="J79" s="52">
        <f t="shared" si="23"/>
        <v>0.16402841812134991</v>
      </c>
      <c r="K79" s="39">
        <f t="shared" si="15"/>
        <v>0</v>
      </c>
      <c r="L79" s="39">
        <f t="shared" si="24"/>
        <v>0</v>
      </c>
      <c r="N79" s="39">
        <f t="shared" si="25"/>
        <v>0</v>
      </c>
      <c r="O79" s="52">
        <f t="shared" si="26"/>
        <v>0.16402841812134991</v>
      </c>
      <c r="P79" s="39">
        <f t="shared" si="16"/>
        <v>0</v>
      </c>
      <c r="Q79" s="39">
        <f t="shared" si="27"/>
        <v>0</v>
      </c>
    </row>
    <row r="80" spans="1:17" ht="15.75" customHeight="1" x14ac:dyDescent="0.2">
      <c r="A80" s="1">
        <f t="shared" si="28"/>
        <v>17</v>
      </c>
      <c r="B80" s="1">
        <f t="shared" si="17"/>
        <v>20</v>
      </c>
      <c r="C80" s="51">
        <f t="shared" si="29"/>
        <v>0.15</v>
      </c>
      <c r="D80" s="39">
        <f t="shared" si="18"/>
        <v>2877.2295916474768</v>
      </c>
      <c r="E80" s="52">
        <f t="shared" si="19"/>
        <v>0.14597171675834286</v>
      </c>
      <c r="F80" s="39">
        <f t="shared" si="20"/>
        <v>419.99414300068798</v>
      </c>
      <c r="G80" s="39">
        <f t="shared" si="21"/>
        <v>148775.42114713503</v>
      </c>
      <c r="I80" s="39">
        <f t="shared" si="22"/>
        <v>0</v>
      </c>
      <c r="J80" s="52">
        <f t="shared" si="23"/>
        <v>0.14597171675834286</v>
      </c>
      <c r="K80" s="39">
        <f t="shared" si="15"/>
        <v>0</v>
      </c>
      <c r="L80" s="39">
        <f t="shared" si="24"/>
        <v>0</v>
      </c>
      <c r="N80" s="39">
        <f t="shared" si="25"/>
        <v>0</v>
      </c>
      <c r="O80" s="52">
        <f t="shared" si="26"/>
        <v>0.14597171675834286</v>
      </c>
      <c r="P80" s="39">
        <f t="shared" si="16"/>
        <v>0</v>
      </c>
      <c r="Q80" s="39">
        <f t="shared" si="27"/>
        <v>0</v>
      </c>
    </row>
    <row r="81" spans="1:17" ht="15.75" customHeight="1" x14ac:dyDescent="0.2">
      <c r="A81" s="1">
        <f t="shared" si="28"/>
        <v>18</v>
      </c>
      <c r="B81" s="1">
        <f t="shared" si="17"/>
        <v>21</v>
      </c>
      <c r="C81" s="51">
        <f t="shared" si="29"/>
        <v>0.15</v>
      </c>
      <c r="D81" s="39">
        <f t="shared" si="18"/>
        <v>2445.6451529003552</v>
      </c>
      <c r="E81" s="52">
        <f t="shared" si="19"/>
        <v>0.12990274695945794</v>
      </c>
      <c r="F81" s="39">
        <f t="shared" si="20"/>
        <v>317.69602344983969</v>
      </c>
      <c r="G81" s="39">
        <f t="shared" si="21"/>
        <v>149093.11717058485</v>
      </c>
      <c r="I81" s="39">
        <f t="shared" si="22"/>
        <v>0</v>
      </c>
      <c r="J81" s="52">
        <f t="shared" si="23"/>
        <v>0.12990274695945794</v>
      </c>
      <c r="K81" s="39">
        <f t="shared" si="15"/>
        <v>0</v>
      </c>
      <c r="L81" s="39">
        <f t="shared" si="24"/>
        <v>0</v>
      </c>
      <c r="N81" s="39">
        <f t="shared" si="25"/>
        <v>0</v>
      </c>
      <c r="O81" s="52">
        <f t="shared" si="26"/>
        <v>0.12990274695945794</v>
      </c>
      <c r="P81" s="39">
        <f t="shared" si="16"/>
        <v>0</v>
      </c>
      <c r="Q81" s="39">
        <f t="shared" si="27"/>
        <v>0</v>
      </c>
    </row>
    <row r="82" spans="1:17" ht="15.75" customHeight="1" x14ac:dyDescent="0.2">
      <c r="A82" s="1">
        <f t="shared" si="28"/>
        <v>19</v>
      </c>
      <c r="B82" s="1">
        <f t="shared" si="17"/>
        <v>22</v>
      </c>
      <c r="C82" s="51">
        <f t="shared" si="29"/>
        <v>0.15</v>
      </c>
      <c r="D82" s="39">
        <f t="shared" si="18"/>
        <v>2078.798379965302</v>
      </c>
      <c r="E82" s="52">
        <f t="shared" si="19"/>
        <v>0.11560269374339946</v>
      </c>
      <c r="F82" s="39">
        <f t="shared" si="20"/>
        <v>240.31469247340377</v>
      </c>
      <c r="G82" s="39">
        <f t="shared" si="21"/>
        <v>149333.43186305827</v>
      </c>
      <c r="I82" s="39">
        <f t="shared" si="22"/>
        <v>0</v>
      </c>
      <c r="J82" s="52">
        <f t="shared" si="23"/>
        <v>0.11560269374339946</v>
      </c>
      <c r="K82" s="39">
        <f t="shared" si="15"/>
        <v>0</v>
      </c>
      <c r="L82" s="39">
        <f t="shared" si="24"/>
        <v>0</v>
      </c>
      <c r="N82" s="39">
        <f t="shared" si="25"/>
        <v>0</v>
      </c>
      <c r="O82" s="52">
        <f t="shared" si="26"/>
        <v>0.11560269374339946</v>
      </c>
      <c r="P82" s="39">
        <f t="shared" si="16"/>
        <v>0</v>
      </c>
      <c r="Q82" s="39">
        <f t="shared" si="27"/>
        <v>0</v>
      </c>
    </row>
    <row r="83" spans="1:17" ht="15.75" customHeight="1" x14ac:dyDescent="0.2">
      <c r="A83" s="1">
        <f t="shared" si="28"/>
        <v>20</v>
      </c>
      <c r="B83" s="1">
        <f t="shared" si="17"/>
        <v>23</v>
      </c>
      <c r="C83" s="51">
        <f t="shared" si="29"/>
        <v>0.15</v>
      </c>
      <c r="D83" s="39">
        <f t="shared" si="18"/>
        <v>1766.9786229705066</v>
      </c>
      <c r="E83" s="52">
        <f t="shared" si="19"/>
        <v>0.10287682988644607</v>
      </c>
      <c r="F83" s="39">
        <f t="shared" si="20"/>
        <v>181.78115920832354</v>
      </c>
      <c r="G83" s="39">
        <f t="shared" si="21"/>
        <v>149515.2130222666</v>
      </c>
      <c r="I83" s="39">
        <f t="shared" si="22"/>
        <v>0</v>
      </c>
      <c r="J83" s="52">
        <f t="shared" si="23"/>
        <v>0.10287682988644607</v>
      </c>
      <c r="K83" s="39">
        <f t="shared" si="15"/>
        <v>0</v>
      </c>
      <c r="L83" s="39">
        <f t="shared" si="24"/>
        <v>0</v>
      </c>
      <c r="N83" s="39">
        <f t="shared" si="25"/>
        <v>0</v>
      </c>
      <c r="O83" s="52">
        <f t="shared" si="26"/>
        <v>0.10287682988644607</v>
      </c>
      <c r="P83" s="39">
        <f t="shared" si="16"/>
        <v>0</v>
      </c>
      <c r="Q83" s="39">
        <f t="shared" si="27"/>
        <v>0</v>
      </c>
    </row>
    <row r="84" spans="1:17" ht="15.75" customHeight="1" x14ac:dyDescent="0.2">
      <c r="A84" s="1">
        <f t="shared" si="28"/>
        <v>21</v>
      </c>
      <c r="B84" s="1">
        <f t="shared" si="17"/>
        <v>24</v>
      </c>
      <c r="C84" s="51">
        <f t="shared" si="29"/>
        <v>0.15</v>
      </c>
      <c r="D84" s="39">
        <f t="shared" si="18"/>
        <v>1501.9318295249307</v>
      </c>
      <c r="E84" s="52">
        <f t="shared" si="19"/>
        <v>9.1551864275559378E-2</v>
      </c>
      <c r="F84" s="39">
        <f t="shared" si="20"/>
        <v>137.50465900780904</v>
      </c>
      <c r="G84" s="39">
        <f t="shared" si="21"/>
        <v>149652.7176812744</v>
      </c>
      <c r="I84" s="39">
        <f t="shared" si="22"/>
        <v>0</v>
      </c>
      <c r="J84" s="52">
        <f t="shared" si="23"/>
        <v>9.1551864275559378E-2</v>
      </c>
      <c r="K84" s="39">
        <f t="shared" si="15"/>
        <v>0</v>
      </c>
      <c r="L84" s="39">
        <f t="shared" si="24"/>
        <v>0</v>
      </c>
      <c r="N84" s="39">
        <f t="shared" si="25"/>
        <v>0</v>
      </c>
      <c r="O84" s="52">
        <f t="shared" si="26"/>
        <v>9.1551864275559378E-2</v>
      </c>
      <c r="P84" s="39">
        <f t="shared" si="16"/>
        <v>0</v>
      </c>
      <c r="Q84" s="39">
        <f t="shared" si="27"/>
        <v>0</v>
      </c>
    </row>
    <row r="85" spans="1:17" ht="15.75" customHeight="1" x14ac:dyDescent="0.2">
      <c r="A85" s="1">
        <f t="shared" si="28"/>
        <v>22</v>
      </c>
      <c r="B85" s="1">
        <f t="shared" si="17"/>
        <v>25</v>
      </c>
      <c r="C85" s="51">
        <f t="shared" si="29"/>
        <v>0.15</v>
      </c>
      <c r="D85" s="39">
        <f t="shared" si="18"/>
        <v>1276.6420550961911</v>
      </c>
      <c r="E85" s="52">
        <f t="shared" si="19"/>
        <v>8.1473582162106789E-2</v>
      </c>
      <c r="F85" s="39">
        <f t="shared" si="20"/>
        <v>104.01260136748039</v>
      </c>
      <c r="G85" s="39">
        <f t="shared" si="21"/>
        <v>149756.73028264189</v>
      </c>
      <c r="I85" s="39">
        <f t="shared" si="22"/>
        <v>0</v>
      </c>
      <c r="J85" s="52">
        <f t="shared" si="23"/>
        <v>8.1473582162106789E-2</v>
      </c>
      <c r="K85" s="39">
        <f t="shared" si="15"/>
        <v>0</v>
      </c>
      <c r="L85" s="39">
        <f t="shared" si="24"/>
        <v>0</v>
      </c>
      <c r="N85" s="39">
        <f t="shared" si="25"/>
        <v>0</v>
      </c>
      <c r="O85" s="52">
        <f t="shared" si="26"/>
        <v>8.1473582162106789E-2</v>
      </c>
      <c r="P85" s="39">
        <f t="shared" si="16"/>
        <v>0</v>
      </c>
      <c r="Q85" s="39">
        <f t="shared" si="27"/>
        <v>0</v>
      </c>
    </row>
    <row r="86" spans="1:17" ht="15.75" customHeight="1" x14ac:dyDescent="0.2">
      <c r="A86" s="1">
        <f t="shared" si="28"/>
        <v>23</v>
      </c>
      <c r="B86" s="1">
        <f t="shared" si="17"/>
        <v>26</v>
      </c>
      <c r="C86" s="51">
        <f t="shared" si="29"/>
        <v>0.15</v>
      </c>
      <c r="D86" s="39">
        <f t="shared" si="18"/>
        <v>1085.1457468317624</v>
      </c>
      <c r="E86" s="52">
        <f t="shared" si="19"/>
        <v>7.2504745182973021E-2</v>
      </c>
      <c r="F86" s="39">
        <f t="shared" si="20"/>
        <v>78.67821586042389</v>
      </c>
      <c r="G86" s="39">
        <f t="shared" si="21"/>
        <v>149835.40849850231</v>
      </c>
      <c r="I86" s="39">
        <f t="shared" si="22"/>
        <v>0</v>
      </c>
      <c r="J86" s="52">
        <f t="shared" si="23"/>
        <v>7.2504745182973021E-2</v>
      </c>
      <c r="K86" s="39">
        <f t="shared" si="15"/>
        <v>0</v>
      </c>
      <c r="L86" s="39">
        <f t="shared" si="24"/>
        <v>0</v>
      </c>
      <c r="N86" s="39">
        <f t="shared" si="25"/>
        <v>0</v>
      </c>
      <c r="O86" s="52">
        <f t="shared" si="26"/>
        <v>7.2504745182973021E-2</v>
      </c>
      <c r="P86" s="39">
        <f t="shared" si="16"/>
        <v>0</v>
      </c>
      <c r="Q86" s="39">
        <f t="shared" si="27"/>
        <v>0</v>
      </c>
    </row>
    <row r="87" spans="1:17" ht="15.75" customHeight="1" x14ac:dyDescent="0.2">
      <c r="A87" s="1">
        <f t="shared" si="28"/>
        <v>24</v>
      </c>
      <c r="B87" s="1">
        <f t="shared" si="17"/>
        <v>27</v>
      </c>
      <c r="C87" s="51">
        <f t="shared" si="29"/>
        <v>0.15</v>
      </c>
      <c r="D87" s="39">
        <f t="shared" si="18"/>
        <v>922.37388480699803</v>
      </c>
      <c r="E87" s="52">
        <f t="shared" si="19"/>
        <v>6.4523222553148574E-2</v>
      </c>
      <c r="F87" s="39">
        <f t="shared" si="20"/>
        <v>59.514535446614161</v>
      </c>
      <c r="G87" s="39">
        <f t="shared" si="21"/>
        <v>149894.92303394893</v>
      </c>
      <c r="I87" s="39">
        <f t="shared" si="22"/>
        <v>0</v>
      </c>
      <c r="J87" s="52">
        <f t="shared" si="23"/>
        <v>6.4523222553148574E-2</v>
      </c>
      <c r="K87" s="39">
        <f t="shared" si="15"/>
        <v>0</v>
      </c>
      <c r="L87" s="39">
        <f t="shared" si="24"/>
        <v>0</v>
      </c>
      <c r="N87" s="39">
        <f t="shared" si="25"/>
        <v>0</v>
      </c>
      <c r="O87" s="52">
        <f t="shared" si="26"/>
        <v>6.4523222553148574E-2</v>
      </c>
      <c r="P87" s="39">
        <f t="shared" si="16"/>
        <v>0</v>
      </c>
      <c r="Q87" s="39">
        <f t="shared" si="27"/>
        <v>0</v>
      </c>
    </row>
    <row r="88" spans="1:17" ht="15.75" customHeight="1" x14ac:dyDescent="0.2">
      <c r="A88" s="1">
        <f t="shared" si="28"/>
        <v>25</v>
      </c>
      <c r="B88" s="1">
        <f t="shared" si="17"/>
        <v>28</v>
      </c>
      <c r="C88" s="51">
        <f t="shared" si="29"/>
        <v>0.15</v>
      </c>
      <c r="D88" s="39">
        <f t="shared" si="18"/>
        <v>784.01780208594835</v>
      </c>
      <c r="E88" s="52">
        <f t="shared" si="19"/>
        <v>5.7420327981799905E-2</v>
      </c>
      <c r="F88" s="39">
        <f t="shared" si="20"/>
        <v>45.018559339345039</v>
      </c>
      <c r="G88" s="39">
        <f t="shared" si="21"/>
        <v>149939.94159328827</v>
      </c>
      <c r="I88" s="39">
        <f t="shared" si="22"/>
        <v>0</v>
      </c>
      <c r="J88" s="52">
        <f t="shared" si="23"/>
        <v>5.7420327981799905E-2</v>
      </c>
      <c r="K88" s="39">
        <f t="shared" si="15"/>
        <v>0</v>
      </c>
      <c r="L88" s="39">
        <f t="shared" si="24"/>
        <v>0</v>
      </c>
      <c r="N88" s="39">
        <f t="shared" si="25"/>
        <v>0</v>
      </c>
      <c r="O88" s="52">
        <f t="shared" si="26"/>
        <v>5.7420327981799905E-2</v>
      </c>
      <c r="P88" s="39">
        <f t="shared" si="16"/>
        <v>0</v>
      </c>
      <c r="Q88" s="39">
        <f t="shared" si="27"/>
        <v>0</v>
      </c>
    </row>
    <row r="89" spans="1:17" ht="15.75" customHeight="1" x14ac:dyDescent="0.2">
      <c r="A89" s="1">
        <f t="shared" si="28"/>
        <v>26</v>
      </c>
      <c r="B89" s="1">
        <f t="shared" si="17"/>
        <v>29</v>
      </c>
      <c r="C89" s="51">
        <f t="shared" si="29"/>
        <v>0.15</v>
      </c>
      <c r="D89" s="39">
        <f t="shared" si="18"/>
        <v>666.41513177305603</v>
      </c>
      <c r="E89" s="52">
        <f t="shared" si="19"/>
        <v>5.1099339665213073E-2</v>
      </c>
      <c r="F89" s="39">
        <f t="shared" si="20"/>
        <v>34.053373176509119</v>
      </c>
      <c r="G89" s="39">
        <f t="shared" si="21"/>
        <v>149973.99496646479</v>
      </c>
      <c r="I89" s="39">
        <f t="shared" si="22"/>
        <v>0</v>
      </c>
      <c r="J89" s="52">
        <f t="shared" si="23"/>
        <v>5.1099339665213073E-2</v>
      </c>
      <c r="K89" s="39">
        <f t="shared" si="15"/>
        <v>0</v>
      </c>
      <c r="L89" s="39">
        <f t="shared" si="24"/>
        <v>0</v>
      </c>
      <c r="N89" s="39">
        <f t="shared" si="25"/>
        <v>0</v>
      </c>
      <c r="O89" s="52">
        <f t="shared" si="26"/>
        <v>5.1099339665213073E-2</v>
      </c>
      <c r="P89" s="39">
        <f t="shared" si="16"/>
        <v>0</v>
      </c>
      <c r="Q89" s="39">
        <f t="shared" si="27"/>
        <v>0</v>
      </c>
    </row>
    <row r="90" spans="1:17" ht="15.75" customHeight="1" x14ac:dyDescent="0.2">
      <c r="A90" s="1">
        <f t="shared" si="28"/>
        <v>27</v>
      </c>
      <c r="B90" s="1">
        <f t="shared" si="17"/>
        <v>30</v>
      </c>
      <c r="C90" s="51">
        <f t="shared" si="29"/>
        <v>0.15</v>
      </c>
      <c r="D90" s="39">
        <f t="shared" si="18"/>
        <v>566.45286200709756</v>
      </c>
      <c r="E90" s="52">
        <f t="shared" si="19"/>
        <v>4.5474183203001749E-2</v>
      </c>
      <c r="F90" s="39">
        <f t="shared" si="20"/>
        <v>25.758981222775425</v>
      </c>
      <c r="G90" s="39">
        <f t="shared" si="21"/>
        <v>149999.75394768757</v>
      </c>
      <c r="I90" s="39">
        <f t="shared" si="22"/>
        <v>0</v>
      </c>
      <c r="J90" s="52">
        <f t="shared" si="23"/>
        <v>4.5474183203001749E-2</v>
      </c>
      <c r="K90" s="39">
        <f t="shared" si="15"/>
        <v>0</v>
      </c>
      <c r="L90" s="39">
        <f t="shared" si="24"/>
        <v>0</v>
      </c>
      <c r="N90" s="39">
        <f t="shared" si="25"/>
        <v>0</v>
      </c>
      <c r="O90" s="52">
        <f t="shared" si="26"/>
        <v>4.5474183203001749E-2</v>
      </c>
      <c r="P90" s="39">
        <f t="shared" si="16"/>
        <v>0</v>
      </c>
      <c r="Q90" s="39">
        <f t="shared" si="27"/>
        <v>0</v>
      </c>
    </row>
    <row r="91" spans="1:17" ht="15.75" customHeight="1" x14ac:dyDescent="0.2">
      <c r="A91" s="1">
        <f t="shared" si="28"/>
        <v>28</v>
      </c>
      <c r="B91" s="1">
        <f t="shared" si="17"/>
        <v>31</v>
      </c>
      <c r="C91" s="51">
        <f t="shared" si="29"/>
        <v>0.15</v>
      </c>
      <c r="D91" s="39">
        <f t="shared" si="18"/>
        <v>481.48493270603291</v>
      </c>
      <c r="E91" s="52">
        <f t="shared" si="19"/>
        <v>4.046825950253783E-2</v>
      </c>
      <c r="F91" s="39">
        <f t="shared" si="20"/>
        <v>19.484857203309705</v>
      </c>
      <c r="G91" s="39">
        <f t="shared" si="21"/>
        <v>150019.23880489089</v>
      </c>
      <c r="I91" s="39">
        <f t="shared" si="22"/>
        <v>0</v>
      </c>
      <c r="J91" s="52">
        <f t="shared" si="23"/>
        <v>4.046825950253783E-2</v>
      </c>
      <c r="K91" s="39">
        <f t="shared" si="15"/>
        <v>0</v>
      </c>
      <c r="L91" s="39">
        <f t="shared" si="24"/>
        <v>0</v>
      </c>
      <c r="N91" s="39">
        <f t="shared" si="25"/>
        <v>0</v>
      </c>
      <c r="O91" s="52">
        <f t="shared" si="26"/>
        <v>4.046825950253783E-2</v>
      </c>
      <c r="P91" s="39">
        <f t="shared" si="16"/>
        <v>0</v>
      </c>
      <c r="Q91" s="39">
        <f t="shared" si="27"/>
        <v>0</v>
      </c>
    </row>
    <row r="92" spans="1:17" ht="15.75" customHeight="1" x14ac:dyDescent="0.2">
      <c r="A92" s="1">
        <f t="shared" si="28"/>
        <v>29</v>
      </c>
      <c r="B92" s="1">
        <f t="shared" si="17"/>
        <v>32</v>
      </c>
      <c r="C92" s="51">
        <f t="shared" si="29"/>
        <v>0.15</v>
      </c>
      <c r="D92" s="39">
        <f t="shared" si="18"/>
        <v>409.26219280012793</v>
      </c>
      <c r="E92" s="52">
        <f t="shared" si="19"/>
        <v>3.6013401710899555E-2</v>
      </c>
      <c r="F92" s="39">
        <f t="shared" si="20"/>
        <v>14.73892375439463</v>
      </c>
      <c r="G92" s="39">
        <f t="shared" si="21"/>
        <v>150033.97772864529</v>
      </c>
      <c r="I92" s="39">
        <f t="shared" si="22"/>
        <v>0</v>
      </c>
      <c r="J92" s="52">
        <f t="shared" si="23"/>
        <v>3.6013401710899555E-2</v>
      </c>
      <c r="K92" s="39">
        <f t="shared" si="15"/>
        <v>0</v>
      </c>
      <c r="L92" s="39">
        <f t="shared" si="24"/>
        <v>0</v>
      </c>
      <c r="N92" s="39">
        <f t="shared" si="25"/>
        <v>0</v>
      </c>
      <c r="O92" s="52">
        <f t="shared" si="26"/>
        <v>3.6013401710899555E-2</v>
      </c>
      <c r="P92" s="39">
        <f t="shared" si="16"/>
        <v>0</v>
      </c>
      <c r="Q92" s="39">
        <f t="shared" si="27"/>
        <v>0</v>
      </c>
    </row>
    <row r="93" spans="1:17" ht="15.75" customHeight="1" x14ac:dyDescent="0.2">
      <c r="A93" s="1">
        <f t="shared" si="28"/>
        <v>30</v>
      </c>
      <c r="B93" s="1">
        <f t="shared" si="17"/>
        <v>33</v>
      </c>
      <c r="C93" s="51">
        <f t="shared" si="29"/>
        <v>0.15</v>
      </c>
      <c r="D93" s="39">
        <f t="shared" si="18"/>
        <v>347.87286388010875</v>
      </c>
      <c r="E93" s="52">
        <f t="shared" si="19"/>
        <v>3.2048946970632326E-2</v>
      </c>
      <c r="F93" s="39">
        <f t="shared" si="20"/>
        <v>11.148958967015602</v>
      </c>
      <c r="G93" s="39">
        <f t="shared" si="21"/>
        <v>150045.1266876123</v>
      </c>
      <c r="I93" s="39">
        <f t="shared" si="22"/>
        <v>0</v>
      </c>
      <c r="J93" s="52">
        <f t="shared" si="23"/>
        <v>3.2048946970632326E-2</v>
      </c>
      <c r="K93" s="39">
        <f t="shared" si="15"/>
        <v>0</v>
      </c>
      <c r="L93" s="39">
        <f t="shared" si="24"/>
        <v>0</v>
      </c>
      <c r="N93" s="39">
        <f t="shared" si="25"/>
        <v>0</v>
      </c>
      <c r="O93" s="52">
        <f t="shared" si="26"/>
        <v>3.2048946970632326E-2</v>
      </c>
      <c r="P93" s="39">
        <f t="shared" si="16"/>
        <v>0</v>
      </c>
      <c r="Q93" s="39">
        <f t="shared" si="27"/>
        <v>0</v>
      </c>
    </row>
    <row r="94" spans="1:17" ht="15.75" customHeight="1" x14ac:dyDescent="0.2">
      <c r="A94" s="1" t="s">
        <v>37</v>
      </c>
      <c r="F94" s="39"/>
      <c r="G94" s="39">
        <f>VLOOKUP(31,B64:Q93,6)</f>
        <v>150019.23880489089</v>
      </c>
      <c r="K94" s="39"/>
      <c r="L94" s="39">
        <f>VLOOKUP(31,B64:Q93,11)</f>
        <v>0</v>
      </c>
      <c r="P94" s="39"/>
      <c r="Q94" s="39">
        <f>VLOOKUP(31,B64:Q93,16)</f>
        <v>0</v>
      </c>
    </row>
  </sheetData>
  <sheetProtection algorithmName="SHA-512" hashValue="UrWVZurL85O3LzUdj88Rt9QgaMt/Bk3U8lae3xokq4nvUJiy3dvea/TMfHI6H7NzG9rvS8zedG/VtzenQBfnZQ==" saltValue="4R/cSvlwQGm/FjjSv5palQ==" spinCount="100000" sheet="1" objects="1" scenarios="1"/>
  <mergeCells count="9">
    <mergeCell ref="D62:G62"/>
    <mergeCell ref="I62:L62"/>
    <mergeCell ref="N62:Q62"/>
    <mergeCell ref="D8:G8"/>
    <mergeCell ref="I8:L8"/>
    <mergeCell ref="N8:Q8"/>
    <mergeCell ref="D27:G27"/>
    <mergeCell ref="I27:L27"/>
    <mergeCell ref="N27:Q2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uidanceandPublications xmlns="927ae2ac-7c75-4273-86ff-1cbd3fbb2041">false</GuidanceandPublications>
    <FormNumber xmlns="927ae2ac-7c75-4273-86ff-1cbd3fbb2041">Producer Calculation Tax Year 2023</FormNumber>
    <SearchKeywords xmlns="927ae2ac-7c75-4273-86ff-1cbd3fbb2041">Producer Calculation Tax Year 2023</SearchKeywords>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E490E5-CD8F-4885-BF91-BE4ABAE989F8}"/>
</file>

<file path=customXml/itemProps2.xml><?xml version="1.0" encoding="utf-8"?>
<ds:datastoreItem xmlns:ds="http://schemas.openxmlformats.org/officeDocument/2006/customXml" ds:itemID="{4BC60769-28A5-4990-A891-58BE24EF96E2}"/>
</file>

<file path=customXml/itemProps3.xml><?xml version="1.0" encoding="utf-8"?>
<ds:datastoreItem xmlns:ds="http://schemas.openxmlformats.org/officeDocument/2006/customXml" ds:itemID="{8192615A-B6C6-4B7A-BA1B-C2EEBB501A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Producer Instructions</vt:lpstr>
      <vt:lpstr>Example</vt:lpstr>
      <vt:lpstr>Producer - Horizontal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Producer Calculation Tax Year 2023</dc:title>
  <dc:creator>Irby, Matthew R</dc:creator>
  <cp:lastModifiedBy>Jones, Jindalay G</cp:lastModifiedBy>
  <dcterms:created xsi:type="dcterms:W3CDTF">2023-01-27T15:05:57Z</dcterms:created>
  <dcterms:modified xsi:type="dcterms:W3CDTF">2023-02-06T20:34:52Z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0x0101000BDDF872A1182E48A25F3059A7BB6B94</vt:lpwstr>
  </property>
</Properties>
</file>